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gummigisla/Documents/STÍ mál/STÍ MÁL 2026/KÚLUGREINAR/"/>
    </mc:Choice>
  </mc:AlternateContent>
  <xr:revisionPtr revIDLastSave="0" documentId="8_{908D94EC-1D9C-1340-98DC-AAF74768038E}" xr6:coauthVersionLast="47" xr6:coauthVersionMax="47" xr10:uidLastSave="{00000000-0000-0000-0000-000000000000}"/>
  <bookViews>
    <workbookView xWindow="0" yWindow="680" windowWidth="29420" windowHeight="10940" tabRatio="807" activeTab="6" xr2:uid="{4C5BC197-F4C7-4272-8F78-7A4E57EA5DE7}"/>
  </bookViews>
  <sheets>
    <sheet name="Keppendur" sheetId="2" r:id="rId1"/>
    <sheet name="Riðlar og borð" sheetId="9" r:id="rId2"/>
    <sheet name="100m" sheetId="1" r:id="rId3"/>
    <sheet name="200m" sheetId="3" r:id="rId4"/>
    <sheet name="Úrslit 100m" sheetId="4" r:id="rId5"/>
    <sheet name="Úrslit 200m" sheetId="10" r:id="rId6"/>
    <sheet name="reikna 100m" sheetId="6" r:id="rId7"/>
    <sheet name="Reikn saman" sheetId="11" r:id="rId8"/>
    <sheet name="reikna 200m" sheetId="7" r:id="rId9"/>
  </sheets>
  <definedNames>
    <definedName name="_xlnm._FilterDatabase" localSheetId="2" hidden="1">'100m'!$C$2:$L$11</definedName>
    <definedName name="_xlnm._FilterDatabase" localSheetId="3" hidden="1">'200m'!$A$2:$L$22</definedName>
    <definedName name="_xlnm._FilterDatabase" localSheetId="1" hidden="1">'Riðlar og borð'!$A$2:$D$13</definedName>
    <definedName name="_xlnm._FilterDatabase" localSheetId="4" hidden="1">'Úrslit 100m'!$B$2:$J$10</definedName>
    <definedName name="_xlnm._FilterDatabase" localSheetId="5" hidden="1">'Úrslit 200m'!$B$3:$J$11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3" l="1"/>
  <c r="C12" i="3"/>
  <c r="C13" i="3"/>
  <c r="C14" i="3"/>
  <c r="D11" i="3"/>
  <c r="D12" i="3"/>
  <c r="D13" i="3"/>
  <c r="D14" i="3"/>
  <c r="D15" i="3"/>
  <c r="G4" i="9"/>
  <c r="H4" i="9"/>
  <c r="I4" i="9"/>
  <c r="J4" i="9"/>
  <c r="K4" i="9"/>
  <c r="G5" i="9"/>
  <c r="H5" i="9"/>
  <c r="I5" i="9"/>
  <c r="J5" i="9"/>
  <c r="K5" i="9"/>
  <c r="G6" i="9"/>
  <c r="H6" i="9"/>
  <c r="I6" i="9"/>
  <c r="J6" i="9"/>
  <c r="K6" i="9"/>
  <c r="G7" i="9"/>
  <c r="H7" i="9"/>
  <c r="I7" i="9"/>
  <c r="J7" i="9"/>
  <c r="K7" i="9"/>
  <c r="G8" i="9"/>
  <c r="H8" i="9"/>
  <c r="I8" i="9"/>
  <c r="J8" i="9"/>
  <c r="K8" i="9"/>
  <c r="H3" i="9"/>
  <c r="I3" i="9"/>
  <c r="J3" i="9"/>
  <c r="K3" i="9"/>
  <c r="G3" i="9"/>
  <c r="F4" i="9"/>
  <c r="F5" i="9"/>
  <c r="F6" i="9"/>
  <c r="F7" i="9"/>
  <c r="F8" i="9"/>
  <c r="F3" i="9"/>
  <c r="G9" i="9"/>
  <c r="H9" i="9"/>
  <c r="I9" i="9"/>
  <c r="J9" i="9"/>
  <c r="K9" i="9"/>
  <c r="H2" i="9"/>
  <c r="I2" i="9"/>
  <c r="J2" i="9"/>
  <c r="K2" i="9"/>
  <c r="G2" i="9"/>
  <c r="G10" i="9"/>
  <c r="H10" i="9"/>
  <c r="I10" i="9"/>
  <c r="J10" i="9"/>
  <c r="K10" i="9"/>
  <c r="C4" i="6"/>
  <c r="D4" i="6"/>
  <c r="E4" i="6"/>
  <c r="F4" i="6"/>
  <c r="G4" i="6"/>
  <c r="I4" i="6" s="1" a="1"/>
  <c r="C3" i="6"/>
  <c r="D3" i="6"/>
  <c r="E3" i="6"/>
  <c r="F3" i="6"/>
  <c r="G3" i="6"/>
  <c r="C5" i="6"/>
  <c r="D5" i="6"/>
  <c r="E5" i="6"/>
  <c r="F5" i="6"/>
  <c r="G5" i="6"/>
  <c r="C6" i="6"/>
  <c r="D6" i="6"/>
  <c r="E6" i="6"/>
  <c r="F6" i="6"/>
  <c r="G6" i="6"/>
  <c r="C7" i="6"/>
  <c r="D7" i="6"/>
  <c r="E7" i="6"/>
  <c r="F7" i="6"/>
  <c r="G7" i="6"/>
  <c r="C8" i="6"/>
  <c r="D8" i="6"/>
  <c r="E8" i="6"/>
  <c r="F8" i="6"/>
  <c r="G8" i="6"/>
  <c r="C9" i="6"/>
  <c r="D9" i="6"/>
  <c r="E9" i="6"/>
  <c r="F9" i="6"/>
  <c r="G9" i="6"/>
  <c r="C10" i="6"/>
  <c r="D10" i="6"/>
  <c r="E10" i="6"/>
  <c r="F10" i="6"/>
  <c r="G10" i="6"/>
  <c r="I10" i="6" a="1"/>
  <c r="C11" i="6"/>
  <c r="D11" i="6"/>
  <c r="E11" i="6"/>
  <c r="F11" i="6"/>
  <c r="G11" i="6"/>
  <c r="C12" i="6"/>
  <c r="D12" i="6"/>
  <c r="E12" i="6"/>
  <c r="F12" i="6"/>
  <c r="G12" i="6"/>
  <c r="C13" i="6"/>
  <c r="D13" i="6"/>
  <c r="E13" i="6"/>
  <c r="F13" i="6"/>
  <c r="G13" i="6"/>
  <c r="I13" i="6" a="1"/>
  <c r="C14" i="6"/>
  <c r="D14" i="6"/>
  <c r="E14" i="6"/>
  <c r="F14" i="6"/>
  <c r="G14" i="6"/>
  <c r="I14" i="6" a="1"/>
  <c r="C15" i="6"/>
  <c r="D15" i="6"/>
  <c r="E15" i="6"/>
  <c r="F15" i="6"/>
  <c r="G15" i="6"/>
  <c r="I15" i="6" a="1"/>
  <c r="C16" i="6"/>
  <c r="D16" i="6"/>
  <c r="E16" i="6"/>
  <c r="F16" i="6"/>
  <c r="G16" i="6"/>
  <c r="I16" i="6" a="1"/>
  <c r="C17" i="6"/>
  <c r="D17" i="6"/>
  <c r="E17" i="6"/>
  <c r="F17" i="6"/>
  <c r="G17" i="6"/>
  <c r="I17" i="6" a="1"/>
  <c r="C18" i="6"/>
  <c r="D18" i="6"/>
  <c r="E18" i="6"/>
  <c r="F18" i="6"/>
  <c r="G18" i="6"/>
  <c r="I18" i="6" a="1"/>
  <c r="C19" i="6"/>
  <c r="D19" i="6"/>
  <c r="E19" i="6"/>
  <c r="F19" i="6"/>
  <c r="G19" i="6"/>
  <c r="I19" i="6" a="1"/>
  <c r="C20" i="6"/>
  <c r="D20" i="6"/>
  <c r="E20" i="6"/>
  <c r="F20" i="6"/>
  <c r="G20" i="6"/>
  <c r="I20" i="6" a="1"/>
  <c r="C21" i="6"/>
  <c r="D21" i="6"/>
  <c r="E21" i="6"/>
  <c r="F21" i="6"/>
  <c r="G21" i="6"/>
  <c r="I21" i="6" a="1"/>
  <c r="C22" i="6"/>
  <c r="D22" i="6"/>
  <c r="E22" i="6"/>
  <c r="F22" i="6"/>
  <c r="G22" i="6"/>
  <c r="I22" i="6" a="1"/>
  <c r="A13" i="6"/>
  <c r="A14" i="6"/>
  <c r="A15" i="6"/>
  <c r="A16" i="6"/>
  <c r="A17" i="6"/>
  <c r="A18" i="6"/>
  <c r="A19" i="6"/>
  <c r="A20" i="6"/>
  <c r="A21" i="6"/>
  <c r="A22" i="6"/>
  <c r="L4" i="1" a="1"/>
  <c r="L3" i="1" a="1"/>
  <c r="L5" i="1" a="1"/>
  <c r="L6" i="1" a="1"/>
  <c r="L7" i="1" a="1"/>
  <c r="L8" i="1" a="1"/>
  <c r="L9" i="1" a="1"/>
  <c r="L10" i="1" a="1"/>
  <c r="L11" i="1" a="1"/>
  <c r="L12" i="1" a="1"/>
  <c r="L13" i="1" a="1"/>
  <c r="C13" i="11"/>
  <c r="F13" i="11"/>
  <c r="L14" i="1" a="1"/>
  <c r="C14" i="11"/>
  <c r="F14" i="11"/>
  <c r="L15" i="1" a="1"/>
  <c r="C15" i="11"/>
  <c r="F15" i="11"/>
  <c r="L16" i="1" a="1"/>
  <c r="C16" i="11"/>
  <c r="F16" i="11"/>
  <c r="L17" i="1" a="1"/>
  <c r="C17" i="11"/>
  <c r="F17" i="11"/>
  <c r="L18" i="1" a="1"/>
  <c r="C18" i="11"/>
  <c r="F18" i="11"/>
  <c r="L19" i="1" a="1"/>
  <c r="C19" i="11"/>
  <c r="F19" i="11"/>
  <c r="L20" i="1" a="1"/>
  <c r="C20" i="11"/>
  <c r="F20" i="11"/>
  <c r="L21" i="1" a="1"/>
  <c r="C21" i="11"/>
  <c r="F21" i="11"/>
  <c r="L22" i="1" a="1"/>
  <c r="C22" i="11"/>
  <c r="F22" i="11"/>
  <c r="A13" i="11"/>
  <c r="A14" i="11"/>
  <c r="A15" i="11"/>
  <c r="A16" i="11"/>
  <c r="A17" i="11"/>
  <c r="A18" i="11"/>
  <c r="A19" i="11"/>
  <c r="A20" i="11"/>
  <c r="A21" i="11"/>
  <c r="A22" i="11"/>
  <c r="H3" i="6"/>
  <c r="A4" i="2"/>
  <c r="A5" i="2"/>
  <c r="A6" i="2"/>
  <c r="A7" i="2"/>
  <c r="C7" i="1" s="1"/>
  <c r="A8" i="2"/>
  <c r="A9" i="2"/>
  <c r="A10" i="2"/>
  <c r="A11" i="2"/>
  <c r="A12" i="2"/>
  <c r="A13" i="2"/>
  <c r="A14" i="2"/>
  <c r="A15" i="2"/>
  <c r="A16" i="2"/>
  <c r="A17" i="2"/>
  <c r="A18" i="2"/>
  <c r="A3" i="2"/>
  <c r="B12" i="11"/>
  <c r="D13" i="11"/>
  <c r="E13" i="11"/>
  <c r="D14" i="11"/>
  <c r="E14" i="11"/>
  <c r="D15" i="11"/>
  <c r="E15" i="11"/>
  <c r="D16" i="11"/>
  <c r="E16" i="11"/>
  <c r="D17" i="11"/>
  <c r="E17" i="11"/>
  <c r="D18" i="11"/>
  <c r="E18" i="11"/>
  <c r="D19" i="11"/>
  <c r="E19" i="11"/>
  <c r="D20" i="11"/>
  <c r="E20" i="11"/>
  <c r="D21" i="11"/>
  <c r="E21" i="11"/>
  <c r="D22" i="11"/>
  <c r="E22" i="11"/>
  <c r="B22" i="11"/>
  <c r="B21" i="11"/>
  <c r="B20" i="11"/>
  <c r="B19" i="11"/>
  <c r="B18" i="11"/>
  <c r="B17" i="11"/>
  <c r="B16" i="11"/>
  <c r="B15" i="11"/>
  <c r="B14" i="11"/>
  <c r="B13" i="11"/>
  <c r="B11" i="11"/>
  <c r="B10" i="11"/>
  <c r="B9" i="11"/>
  <c r="B8" i="11"/>
  <c r="B7" i="11"/>
  <c r="B6" i="11"/>
  <c r="B5" i="11"/>
  <c r="B4" i="11"/>
  <c r="B3" i="11"/>
  <c r="K15" i="3" a="1"/>
  <c r="K16" i="3" a="1"/>
  <c r="K17" i="3" a="1"/>
  <c r="K18" i="3" a="1"/>
  <c r="K19" i="3" a="1"/>
  <c r="K20" i="3" a="1"/>
  <c r="K21" i="3" a="1"/>
  <c r="K22" i="3" a="1"/>
  <c r="C15" i="3"/>
  <c r="C16" i="3"/>
  <c r="C17" i="3"/>
  <c r="C18" i="3"/>
  <c r="C19" i="3"/>
  <c r="C20" i="3"/>
  <c r="C21" i="3"/>
  <c r="C22" i="3"/>
  <c r="D16" i="3"/>
  <c r="D17" i="3"/>
  <c r="D18" i="3"/>
  <c r="D19" i="3"/>
  <c r="D20" i="3"/>
  <c r="D21" i="3"/>
  <c r="D22" i="3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C11" i="9"/>
  <c r="C12" i="9"/>
  <c r="C13" i="9"/>
  <c r="C14" i="9"/>
  <c r="C15" i="9"/>
  <c r="C16" i="9"/>
  <c r="C17" i="9"/>
  <c r="C18" i="9"/>
  <c r="C19" i="9"/>
  <c r="C20" i="9"/>
  <c r="C21" i="9"/>
  <c r="C22" i="9"/>
  <c r="C23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16" i="7"/>
  <c r="B17" i="7"/>
  <c r="B18" i="7"/>
  <c r="B19" i="7"/>
  <c r="B20" i="7"/>
  <c r="B21" i="7"/>
  <c r="B22" i="7"/>
  <c r="C16" i="7"/>
  <c r="D16" i="7"/>
  <c r="E16" i="7"/>
  <c r="F16" i="7"/>
  <c r="G16" i="7"/>
  <c r="H16" i="7"/>
  <c r="C17" i="7"/>
  <c r="D17" i="7"/>
  <c r="E17" i="7"/>
  <c r="F17" i="7"/>
  <c r="G17" i="7"/>
  <c r="H17" i="7"/>
  <c r="C18" i="7"/>
  <c r="D18" i="7"/>
  <c r="E18" i="7"/>
  <c r="F18" i="7"/>
  <c r="G18" i="7"/>
  <c r="H18" i="7"/>
  <c r="C19" i="7"/>
  <c r="D19" i="7"/>
  <c r="E19" i="7"/>
  <c r="F19" i="7"/>
  <c r="G19" i="7"/>
  <c r="H19" i="7"/>
  <c r="C20" i="7"/>
  <c r="D20" i="7"/>
  <c r="E20" i="7"/>
  <c r="F20" i="7"/>
  <c r="G20" i="7"/>
  <c r="H20" i="7"/>
  <c r="C21" i="7"/>
  <c r="D21" i="7"/>
  <c r="E21" i="7"/>
  <c r="F21" i="7"/>
  <c r="G21" i="7"/>
  <c r="H21" i="7"/>
  <c r="C22" i="7"/>
  <c r="D22" i="7"/>
  <c r="E22" i="7"/>
  <c r="F22" i="7"/>
  <c r="G22" i="7"/>
  <c r="H22" i="7"/>
  <c r="I16" i="7"/>
  <c r="I17" i="7"/>
  <c r="I18" i="7"/>
  <c r="I19" i="7"/>
  <c r="I20" i="7"/>
  <c r="I21" i="7"/>
  <c r="I22" i="7"/>
  <c r="A16" i="7"/>
  <c r="A17" i="7"/>
  <c r="A18" i="7"/>
  <c r="A19" i="7"/>
  <c r="A20" i="7"/>
  <c r="A21" i="7"/>
  <c r="A22" i="7"/>
  <c r="H4" i="6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B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3" i="6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C3" i="1"/>
  <c r="E3" i="1"/>
  <c r="C4" i="1"/>
  <c r="C5" i="1"/>
  <c r="C6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D15" i="1"/>
  <c r="D16" i="1"/>
  <c r="D17" i="1"/>
  <c r="D18" i="1"/>
  <c r="D19" i="1"/>
  <c r="D20" i="1"/>
  <c r="D21" i="1"/>
  <c r="D22" i="1"/>
  <c r="K10" i="3" a="1"/>
  <c r="K6" i="3" a="1"/>
  <c r="K4" i="3" a="1"/>
  <c r="K3" i="3" a="1"/>
  <c r="K5" i="3" a="1"/>
  <c r="K9" i="3" a="1"/>
  <c r="K8" i="3" a="1"/>
  <c r="K11" i="3" a="1"/>
  <c r="K12" i="3" a="1"/>
  <c r="K13" i="3" a="1"/>
  <c r="K7" i="3" a="1"/>
  <c r="D14" i="1"/>
  <c r="D13" i="1"/>
  <c r="A8" i="9"/>
  <c r="A9" i="9"/>
  <c r="A5" i="9"/>
  <c r="A3" i="9"/>
  <c r="A4" i="9"/>
  <c r="A6" i="9"/>
  <c r="A10" i="9"/>
  <c r="C10" i="3"/>
  <c r="C6" i="3"/>
  <c r="C4" i="3"/>
  <c r="C3" i="3"/>
  <c r="C5" i="3"/>
  <c r="C9" i="3"/>
  <c r="C8" i="3"/>
  <c r="B2" i="9"/>
  <c r="C2" i="9"/>
  <c r="C3" i="9"/>
  <c r="D2" i="9"/>
  <c r="D4" i="9"/>
  <c r="D5" i="9"/>
  <c r="D6" i="9"/>
  <c r="D7" i="9"/>
  <c r="D8" i="9"/>
  <c r="D9" i="9"/>
  <c r="D10" i="9"/>
  <c r="C4" i="9"/>
  <c r="C5" i="9"/>
  <c r="C6" i="9"/>
  <c r="C7" i="9"/>
  <c r="C8" i="9"/>
  <c r="C9" i="9"/>
  <c r="C10" i="9"/>
  <c r="D3" i="9"/>
  <c r="B4" i="9"/>
  <c r="B5" i="9"/>
  <c r="B6" i="9"/>
  <c r="B7" i="9"/>
  <c r="B8" i="9"/>
  <c r="B9" i="9"/>
  <c r="B10" i="9"/>
  <c r="B3" i="9"/>
  <c r="H5" i="7"/>
  <c r="H6" i="7"/>
  <c r="H7" i="7"/>
  <c r="H8" i="7"/>
  <c r="H9" i="7"/>
  <c r="H10" i="7"/>
  <c r="H11" i="7"/>
  <c r="H12" i="7"/>
  <c r="H13" i="7"/>
  <c r="H14" i="7"/>
  <c r="H15" i="7"/>
  <c r="C5" i="7"/>
  <c r="D5" i="7"/>
  <c r="E5" i="7"/>
  <c r="F5" i="7"/>
  <c r="G5" i="7"/>
  <c r="C6" i="7"/>
  <c r="D6" i="7"/>
  <c r="E6" i="7"/>
  <c r="F6" i="7"/>
  <c r="G6" i="7"/>
  <c r="C7" i="7"/>
  <c r="D7" i="7"/>
  <c r="E7" i="7"/>
  <c r="F7" i="7"/>
  <c r="G7" i="7"/>
  <c r="C8" i="7"/>
  <c r="D8" i="7"/>
  <c r="E8" i="7"/>
  <c r="F8" i="7"/>
  <c r="G8" i="7"/>
  <c r="C9" i="7"/>
  <c r="D9" i="7"/>
  <c r="E9" i="7"/>
  <c r="F9" i="7"/>
  <c r="G9" i="7"/>
  <c r="C10" i="7"/>
  <c r="D10" i="7"/>
  <c r="E10" i="7"/>
  <c r="F10" i="7"/>
  <c r="G10" i="7"/>
  <c r="C11" i="7"/>
  <c r="D11" i="7"/>
  <c r="E11" i="7"/>
  <c r="F11" i="7"/>
  <c r="G11" i="7"/>
  <c r="C12" i="7"/>
  <c r="D12" i="7"/>
  <c r="E12" i="7"/>
  <c r="F12" i="7"/>
  <c r="G12" i="7"/>
  <c r="C13" i="7"/>
  <c r="D13" i="7"/>
  <c r="E13" i="7"/>
  <c r="F13" i="7"/>
  <c r="G13" i="7"/>
  <c r="C14" i="7"/>
  <c r="D14" i="7"/>
  <c r="E14" i="7"/>
  <c r="F14" i="7"/>
  <c r="G14" i="7"/>
  <c r="C15" i="7"/>
  <c r="D15" i="7"/>
  <c r="E15" i="7"/>
  <c r="F15" i="7"/>
  <c r="G15" i="7"/>
  <c r="C4" i="7"/>
  <c r="D4" i="7"/>
  <c r="E4" i="7"/>
  <c r="F4" i="7"/>
  <c r="G4" i="7"/>
  <c r="H4" i="7"/>
  <c r="K14" i="3" a="1"/>
  <c r="I15" i="7"/>
  <c r="A15" i="7"/>
  <c r="I14" i="7"/>
  <c r="A14" i="7"/>
  <c r="L14" i="3"/>
  <c r="B14" i="3"/>
  <c r="A14" i="3"/>
  <c r="B13" i="3"/>
  <c r="A13" i="3"/>
  <c r="D8" i="3"/>
  <c r="B8" i="3"/>
  <c r="A8" i="3"/>
  <c r="D5" i="3"/>
  <c r="B5" i="3"/>
  <c r="A5" i="3"/>
  <c r="B12" i="3"/>
  <c r="A12" i="3"/>
  <c r="D10" i="3"/>
  <c r="B11" i="7" s="1"/>
  <c r="B10" i="3"/>
  <c r="A10" i="3"/>
  <c r="D7" i="3"/>
  <c r="B8" i="7" s="1"/>
  <c r="B7" i="3"/>
  <c r="A7" i="3"/>
  <c r="D4" i="3"/>
  <c r="B4" i="3"/>
  <c r="A4" i="3"/>
  <c r="B11" i="3"/>
  <c r="A11" i="3"/>
  <c r="D9" i="3"/>
  <c r="B9" i="3"/>
  <c r="A9" i="3"/>
  <c r="D6" i="3"/>
  <c r="B6" i="3"/>
  <c r="A6" i="3"/>
  <c r="D3" i="3"/>
  <c r="B3" i="3"/>
  <c r="A3" i="3"/>
  <c r="A3" i="1"/>
  <c r="B3" i="1"/>
  <c r="E4" i="1"/>
  <c r="B15" i="7"/>
  <c r="B4" i="7"/>
  <c r="B7" i="7"/>
  <c r="B12" i="7"/>
  <c r="B9" i="7"/>
  <c r="B5" i="7"/>
  <c r="B10" i="7"/>
  <c r="B6" i="7"/>
  <c r="B13" i="7"/>
  <c r="B14" i="7"/>
  <c r="L13" i="3"/>
  <c r="I6" i="6" l="1" a="1"/>
  <c r="I3" i="6" a="1"/>
  <c r="I7" i="6" a="1"/>
  <c r="I5" i="6" a="1"/>
  <c r="I8" i="6" a="1"/>
  <c r="I12" i="6" a="1"/>
  <c r="I11" i="6" a="1"/>
  <c r="I9" i="6" a="1"/>
  <c r="A7" i="9"/>
  <c r="C7" i="3"/>
  <c r="I22" i="6" l="1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K9" i="3"/>
  <c r="K8" i="3"/>
  <c r="K7" i="3"/>
  <c r="K6" i="3"/>
  <c r="K5" i="3"/>
  <c r="K4" i="3"/>
  <c r="K3" i="3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  <c r="L3" i="1"/>
  <c r="D4" i="11" l="1"/>
  <c r="E4" i="11" s="1"/>
  <c r="I5" i="7"/>
  <c r="L4" i="3"/>
  <c r="D11" i="11"/>
  <c r="E11" i="11" s="1"/>
  <c r="I12" i="7"/>
  <c r="L11" i="3"/>
  <c r="L9" i="3"/>
  <c r="I10" i="7"/>
  <c r="D9" i="11"/>
  <c r="E9" i="11" s="1"/>
  <c r="D3" i="11"/>
  <c r="E3" i="11" s="1"/>
  <c r="I4" i="7"/>
  <c r="L3" i="3"/>
  <c r="D5" i="11"/>
  <c r="E5" i="11" s="1"/>
  <c r="L5" i="3"/>
  <c r="I6" i="7"/>
  <c r="D6" i="11"/>
  <c r="E6" i="11" s="1"/>
  <c r="I7" i="7"/>
  <c r="L6" i="3"/>
  <c r="D10" i="11"/>
  <c r="E10" i="11" s="1"/>
  <c r="L10" i="3"/>
  <c r="I11" i="7"/>
  <c r="D7" i="11"/>
  <c r="E7" i="11" s="1"/>
  <c r="I8" i="7"/>
  <c r="L7" i="3"/>
  <c r="D8" i="11"/>
  <c r="E8" i="11" s="1"/>
  <c r="I9" i="7"/>
  <c r="L8" i="3"/>
  <c r="D12" i="11"/>
  <c r="E12" i="11" s="1"/>
  <c r="I13" i="7"/>
  <c r="L12" i="3"/>
  <c r="A11" i="6"/>
  <c r="A9" i="6"/>
  <c r="C11" i="11"/>
  <c r="D11" i="1"/>
  <c r="D9" i="1"/>
  <c r="C9" i="11"/>
  <c r="A3" i="6"/>
  <c r="D3" i="1"/>
  <c r="C3" i="11"/>
  <c r="A5" i="6"/>
  <c r="D5" i="1"/>
  <c r="C5" i="11"/>
  <c r="F5" i="11" s="1"/>
  <c r="A4" i="6"/>
  <c r="A12" i="6"/>
  <c r="A8" i="6"/>
  <c r="C4" i="11"/>
  <c r="F4" i="11" s="1"/>
  <c r="D4" i="1"/>
  <c r="A6" i="6"/>
  <c r="A7" i="6"/>
  <c r="A10" i="6"/>
  <c r="C7" i="11"/>
  <c r="D7" i="1"/>
  <c r="D8" i="1"/>
  <c r="C8" i="11"/>
  <c r="D12" i="1"/>
  <c r="C12" i="11"/>
  <c r="D6" i="1"/>
  <c r="C6" i="11"/>
  <c r="C10" i="11"/>
  <c r="F10" i="11" s="1"/>
  <c r="D10" i="1"/>
  <c r="F11" i="11" l="1"/>
  <c r="F9" i="11"/>
  <c r="F6" i="11"/>
  <c r="F7" i="11"/>
  <c r="F8" i="11"/>
  <c r="F3" i="11"/>
  <c r="A4" i="7"/>
  <c r="A5" i="7"/>
  <c r="A12" i="7"/>
  <c r="A7" i="7"/>
  <c r="A10" i="7"/>
  <c r="A6" i="7"/>
  <c r="A8" i="7"/>
  <c r="A13" i="7"/>
  <c r="A11" i="7"/>
  <c r="A9" i="7"/>
  <c r="F12" i="11"/>
  <c r="A3" i="4" a="1"/>
  <c r="A3" i="4" s="1"/>
  <c r="A12" i="11" l="1"/>
  <c r="A8" i="11"/>
  <c r="A5" i="11"/>
  <c r="A9" i="11"/>
  <c r="A7" i="11"/>
  <c r="A3" i="11"/>
  <c r="A4" i="11"/>
  <c r="A6" i="11"/>
  <c r="A10" i="11"/>
  <c r="A11" i="11"/>
  <c r="A4" i="10" a="1"/>
  <c r="A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<sst xmlns="http://schemas.openxmlformats.org/spreadsheetml/2006/main" count="216" uniqueCount="120">
  <si>
    <t>Riðill</t>
  </si>
  <si>
    <t>Keppandi</t>
  </si>
  <si>
    <t xml:space="preserve">blað 1 </t>
  </si>
  <si>
    <t>blað 2</t>
  </si>
  <si>
    <t>blað 3</t>
  </si>
  <si>
    <t>blað 4</t>
  </si>
  <si>
    <t>blað 5</t>
  </si>
  <si>
    <t>Nafn</t>
  </si>
  <si>
    <t>Félag</t>
  </si>
  <si>
    <t>Riffill</t>
  </si>
  <si>
    <t>Hlaup</t>
  </si>
  <si>
    <t>Lás</t>
  </si>
  <si>
    <t>Jóhannes Frank</t>
  </si>
  <si>
    <t>Cal</t>
  </si>
  <si>
    <t>Chambering</t>
  </si>
  <si>
    <t>Skepti</t>
  </si>
  <si>
    <t>Skeptisvinna</t>
  </si>
  <si>
    <t>Sjónauki</t>
  </si>
  <si>
    <t>Kúla</t>
  </si>
  <si>
    <t>Hvelletta</t>
  </si>
  <si>
    <t>Púður</t>
  </si>
  <si>
    <t>6 PPC</t>
  </si>
  <si>
    <t>Bat Neuvo</t>
  </si>
  <si>
    <t>Wayne Campell</t>
  </si>
  <si>
    <t>Scarborough</t>
  </si>
  <si>
    <t>Jóhannes F</t>
  </si>
  <si>
    <t>F205</t>
  </si>
  <si>
    <t>V 133</t>
  </si>
  <si>
    <t xml:space="preserve">Þyngd </t>
  </si>
  <si>
    <t>Borð</t>
  </si>
  <si>
    <t>Krieger</t>
  </si>
  <si>
    <t>Erla Sigurgeirsdóttir</t>
  </si>
  <si>
    <t>SA</t>
  </si>
  <si>
    <t>Shilen DGA</t>
  </si>
  <si>
    <t>Arnfinnur</t>
  </si>
  <si>
    <t>SMK 70</t>
  </si>
  <si>
    <t>Kristbjörn Tryggvason</t>
  </si>
  <si>
    <t>Bat ds</t>
  </si>
  <si>
    <t>Barts 68</t>
  </si>
  <si>
    <t>Jón B. Kristjánsson</t>
  </si>
  <si>
    <t>Markviss</t>
  </si>
  <si>
    <t>Stolle Panda</t>
  </si>
  <si>
    <t>Gylfi Sigurðsson</t>
  </si>
  <si>
    <t>SH</t>
  </si>
  <si>
    <t>30 BR</t>
  </si>
  <si>
    <t>Bat Mod. B.</t>
  </si>
  <si>
    <t>Steven Blaine</t>
  </si>
  <si>
    <t>Bat DS</t>
  </si>
  <si>
    <t>Shilen dga</t>
  </si>
  <si>
    <t>NF 42x</t>
  </si>
  <si>
    <t>NF 15-55x</t>
  </si>
  <si>
    <t>Leup 45x45</t>
  </si>
  <si>
    <t>V.Long/H. Nik</t>
  </si>
  <si>
    <t>Byssusmiður</t>
  </si>
  <si>
    <t>Varm upp</t>
  </si>
  <si>
    <t>Samtals</t>
  </si>
  <si>
    <t>Sæti</t>
  </si>
  <si>
    <t>100M</t>
  </si>
  <si>
    <t>Mc Millan</t>
  </si>
  <si>
    <t>Skotf. Kef</t>
  </si>
  <si>
    <t>200M</t>
  </si>
  <si>
    <t>Garðar Tryggvason</t>
  </si>
  <si>
    <t>Úrslit</t>
  </si>
  <si>
    <t>Tími</t>
  </si>
  <si>
    <t>Blað 1</t>
  </si>
  <si>
    <t>Blað 2</t>
  </si>
  <si>
    <t>Blað 3</t>
  </si>
  <si>
    <t>Blað 4</t>
  </si>
  <si>
    <t>Blað 5</t>
  </si>
  <si>
    <t>10;00</t>
  </si>
  <si>
    <t>14;00</t>
  </si>
  <si>
    <t>11;30</t>
  </si>
  <si>
    <t>Nr</t>
  </si>
  <si>
    <t>Bix Andy</t>
  </si>
  <si>
    <t>Jóh. Frank</t>
  </si>
  <si>
    <t>Vortex 10-60</t>
  </si>
  <si>
    <t>Berger 68</t>
  </si>
  <si>
    <t>Leup 36x</t>
  </si>
  <si>
    <t>Kelby</t>
  </si>
  <si>
    <t>Hottenstein 112</t>
  </si>
  <si>
    <t>Xavier besas 67</t>
  </si>
  <si>
    <t>Shilen</t>
  </si>
  <si>
    <t>NF 42x44</t>
  </si>
  <si>
    <t>HWP</t>
  </si>
  <si>
    <t>10;20</t>
  </si>
  <si>
    <t>10;40</t>
  </si>
  <si>
    <t>11;05</t>
  </si>
  <si>
    <t>11;55</t>
  </si>
  <si>
    <t>12;20</t>
  </si>
  <si>
    <t>12;45</t>
  </si>
  <si>
    <t>13;10</t>
  </si>
  <si>
    <t>13;35</t>
  </si>
  <si>
    <t>14;25</t>
  </si>
  <si>
    <t>Warm upp</t>
  </si>
  <si>
    <t xml:space="preserve">Sæti </t>
  </si>
  <si>
    <t>BR 100&amp;200M</t>
  </si>
  <si>
    <t>200/2</t>
  </si>
  <si>
    <t>Samnlagt</t>
  </si>
  <si>
    <t>Tímar</t>
  </si>
  <si>
    <t>Byrjar</t>
  </si>
  <si>
    <t>Riðlar</t>
  </si>
  <si>
    <t>Blöð</t>
  </si>
  <si>
    <t>Warm-up</t>
  </si>
  <si>
    <t>Jóhannes Haukur</t>
  </si>
  <si>
    <t>Ingvar Ísfeld Kristinsson</t>
  </si>
  <si>
    <t>Saust</t>
  </si>
  <si>
    <t>BRS 4</t>
  </si>
  <si>
    <t>Arnþór Haukur Birgisson</t>
  </si>
  <si>
    <t>BRS 2</t>
  </si>
  <si>
    <t>Hall</t>
  </si>
  <si>
    <t>TM</t>
  </si>
  <si>
    <t>Mayer 68</t>
  </si>
  <si>
    <t>Borden RR</t>
  </si>
  <si>
    <t>H. Nik</t>
  </si>
  <si>
    <t>Jari</t>
  </si>
  <si>
    <t>Berger 115</t>
  </si>
  <si>
    <t>Wayne Camp.</t>
  </si>
  <si>
    <t>Bartlein</t>
  </si>
  <si>
    <t>Mrarch 48x52</t>
  </si>
  <si>
    <t>Finnur Steingrímsson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</si>
</sst>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Arial"/>
      <family val="2"/>
    </font>
    <font>
      <sz val="16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22"/>
      <color theme="1"/>
      <name val="Aptos Narrow"/>
      <family val="2"/>
      <scheme val="minor"/>
    </font>
    <font>
      <sz val="10"/>
      <color rgb="FF000000"/>
      <name val="Arial"/>
      <family val="2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2" fontId="0" fillId="3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0" fillId="4" borderId="1" xfId="0" applyFill="1" applyBorder="1"/>
    <xf numFmtId="0" fontId="1" fillId="6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0" fillId="0" borderId="0" xfId="0" applyAlignment="1">
      <alignment horizontal="left"/>
    </xf>
    <xf numFmtId="0" fontId="1" fillId="0" borderId="1" xfId="0" applyFont="1" applyBorder="1" applyAlignment="1">
      <alignment horizontal="left"/>
    </xf>
    <xf numFmtId="2" fontId="0" fillId="5" borderId="1" xfId="0" applyNumberFormat="1" applyFill="1" applyBorder="1" applyAlignment="1">
      <alignment horizontal="left"/>
    </xf>
    <xf numFmtId="0" fontId="0" fillId="0" borderId="0" xfId="0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5" fillId="0" borderId="0" xfId="0" applyFont="1" applyAlignment="1">
      <alignment horizontal="center"/>
    </xf>
    <xf numFmtId="0" fontId="0" fillId="8" borderId="1" xfId="0" applyFill="1" applyBorder="1" applyAlignment="1">
      <alignment horizontal="center"/>
    </xf>
    <xf numFmtId="0" fontId="6" fillId="0" borderId="0" xfId="0" applyFont="1"/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2" fontId="6" fillId="6" borderId="1" xfId="0" applyNumberFormat="1" applyFont="1" applyFill="1" applyBorder="1" applyAlignment="1">
      <alignment horizontal="center"/>
    </xf>
    <xf numFmtId="2" fontId="6" fillId="3" borderId="1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7" borderId="1" xfId="0" applyFont="1" applyFill="1" applyBorder="1" applyAlignment="1">
      <alignment horizontal="center"/>
    </xf>
    <xf numFmtId="0" fontId="1" fillId="0" borderId="0" xfId="0" applyFont="1"/>
    <xf numFmtId="2" fontId="0" fillId="8" borderId="1" xfId="0" applyNumberFormat="1" applyFill="1" applyBorder="1" applyAlignment="1">
      <alignment horizontal="center"/>
    </xf>
    <xf numFmtId="0" fontId="6" fillId="9" borderId="1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0" fillId="2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164" fontId="0" fillId="5" borderId="0" xfId="0" applyNumberFormat="1" applyFill="1"/>
    <xf numFmtId="0" fontId="0" fillId="8" borderId="1" xfId="0" applyFill="1" applyBorder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0" fillId="3" borderId="1" xfId="0" applyFill="1" applyBorder="1"/>
    <xf numFmtId="2" fontId="6" fillId="8" borderId="1" xfId="0" applyNumberFormat="1" applyFont="1" applyFill="1" applyBorder="1" applyAlignment="1">
      <alignment horizontal="center"/>
    </xf>
    <xf numFmtId="2" fontId="1" fillId="8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0" fillId="8" borderId="3" xfId="0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2" fontId="6" fillId="5" borderId="0" xfId="0" applyNumberFormat="1" applyFont="1" applyFill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2" fontId="6" fillId="6" borderId="1" xfId="0" applyNumberFormat="1" applyFont="1" applyFill="1" applyBorder="1" applyAlignment="1" applyProtection="1">
      <alignment horizontal="center"/>
      <protection locked="0"/>
    </xf>
    <xf numFmtId="0" fontId="0" fillId="10" borderId="1" xfId="0" applyFill="1" applyBorder="1" applyAlignment="1">
      <alignment horizontal="center"/>
    </xf>
    <xf numFmtId="0" fontId="0" fillId="10" borderId="1" xfId="0" applyFill="1" applyBorder="1" applyProtection="1">
      <protection locked="0"/>
    </xf>
    <xf numFmtId="0" fontId="0" fillId="10" borderId="1" xfId="0" applyFill="1" applyBorder="1" applyAlignment="1" applyProtection="1">
      <alignment horizontal="center"/>
      <protection locked="0"/>
    </xf>
    <xf numFmtId="0" fontId="0" fillId="10" borderId="3" xfId="0" applyFill="1" applyBorder="1" applyAlignment="1" applyProtection="1">
      <alignment horizontal="center"/>
      <protection locked="0"/>
    </xf>
    <xf numFmtId="0" fontId="8" fillId="10" borderId="1" xfId="0" applyFont="1" applyFill="1" applyBorder="1" applyAlignment="1" applyProtection="1">
      <alignment horizontal="center" vertical="center" wrapText="1"/>
      <protection locked="0"/>
    </xf>
    <xf numFmtId="0" fontId="6" fillId="10" borderId="1" xfId="0" applyFont="1" applyFill="1" applyBorder="1"/>
    <xf numFmtId="0" fontId="6" fillId="10" borderId="1" xfId="0" applyFont="1" applyFill="1" applyBorder="1" applyAlignment="1">
      <alignment horizontal="center"/>
    </xf>
    <xf numFmtId="0" fontId="6" fillId="10" borderId="1" xfId="0" applyFont="1" applyFill="1" applyBorder="1" applyAlignment="1" applyProtection="1">
      <alignment horizontal="center"/>
      <protection locked="0"/>
    </xf>
    <xf numFmtId="0" fontId="6" fillId="10" borderId="3" xfId="0" applyFont="1" applyFill="1" applyBorder="1" applyAlignment="1" applyProtection="1">
      <alignment horizontal="center"/>
      <protection locked="0"/>
    </xf>
    <xf numFmtId="0" fontId="6" fillId="11" borderId="1" xfId="0" applyFont="1" applyFill="1" applyBorder="1" applyAlignment="1">
      <alignment horizontal="center"/>
    </xf>
    <xf numFmtId="0" fontId="0" fillId="6" borderId="1" xfId="0" applyFill="1" applyBorder="1" applyAlignment="1" applyProtection="1">
      <alignment horizontal="center"/>
      <protection locked="0"/>
    </xf>
    <xf numFmtId="0" fontId="0" fillId="6" borderId="4" xfId="0" applyFill="1" applyBorder="1" applyAlignment="1" applyProtection="1">
      <alignment horizontal="center"/>
      <protection locked="0"/>
    </xf>
    <xf numFmtId="2" fontId="0" fillId="6" borderId="1" xfId="0" applyNumberFormat="1" applyFill="1" applyBorder="1" applyAlignment="1" applyProtection="1">
      <alignment horizontal="center"/>
      <protection locked="0"/>
    </xf>
    <xf numFmtId="20" fontId="6" fillId="0" borderId="0" xfId="0" applyNumberFormat="1" applyFont="1"/>
    <xf numFmtId="20" fontId="6" fillId="0" borderId="0" xfId="0" applyNumberFormat="1" applyFont="1" applyAlignment="1">
      <alignment horizontal="center"/>
    </xf>
    <xf numFmtId="20" fontId="6" fillId="0" borderId="0" xfId="0" applyNumberFormat="1" applyFont="1" applyProtection="1">
      <protection locked="0"/>
    </xf>
    <xf numFmtId="0" fontId="6" fillId="0" borderId="0" xfId="0" applyFont="1" applyProtection="1">
      <protection locked="0"/>
    </xf>
    <xf numFmtId="20" fontId="6" fillId="0" borderId="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1" xfId="0" applyFont="1" applyBorder="1"/>
    <xf numFmtId="0" fontId="10" fillId="0" borderId="0" xfId="0" applyFont="1"/>
    <xf numFmtId="0" fontId="10" fillId="11" borderId="1" xfId="0" applyFont="1" applyFill="1" applyBorder="1"/>
    <xf numFmtId="20" fontId="6" fillId="11" borderId="1" xfId="0" applyNumberFormat="1" applyFont="1" applyFill="1" applyBorder="1" applyAlignment="1">
      <alignment horizontal="center"/>
    </xf>
    <xf numFmtId="22" fontId="6" fillId="0" borderId="0" xfId="0" applyNumberFormat="1" applyFont="1" applyProtection="1">
      <protection locked="0"/>
    </xf>
    <xf numFmtId="0" fontId="7" fillId="0" borderId="5" xfId="0" applyFont="1" applyBorder="1" applyAlignment="1">
      <alignment horizontal="center"/>
    </xf>
    <xf numFmtId="0" fontId="5" fillId="0" borderId="5" xfId="0" applyFont="1" applyBorder="1" applyAlignment="1">
      <alignment horizontal="center"/>
    </xf>
  </cellXfs>
  <cellStyles count="1">
    <cellStyle name="Normal" xfId="0" builtinId="0"/>
  </cellStyles>
  <dxfs count="5">
    <dxf>
      <fill>
        <patternFill>
          <bgColor theme="3" tint="0.499984740745262"/>
        </patternFill>
      </fill>
    </dxf>
    <dxf>
      <fill>
        <patternFill>
          <fgColor rgb="FFFF6600"/>
          <bgColor rgb="FFFF9933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7B26C-67CD-48C0-9BE2-FD99A2AC0ED7}">
  <dimension ref="A1:R33"/>
  <sheetViews>
    <sheetView zoomScaleNormal="100" workbookViewId="0">
      <selection activeCell="L11" sqref="L11"/>
    </sheetView>
  </sheetViews>
  <sheetFormatPr baseColWidth="10" defaultColWidth="8.83203125" defaultRowHeight="15" x14ac:dyDescent="0.2"/>
  <cols>
    <col min="1" max="1" width="5.33203125" customWidth="1"/>
    <col min="2" max="2" width="24.1640625" customWidth="1"/>
    <col min="3" max="3" width="9" customWidth="1"/>
    <col min="4" max="4" width="10.1640625" hidden="1" customWidth="1"/>
    <col min="5" max="5" width="9.83203125" customWidth="1"/>
    <col min="6" max="7" width="10.5" customWidth="1"/>
    <col min="8" max="8" width="14.83203125" customWidth="1"/>
    <col min="9" max="9" width="15.1640625" hidden="1" customWidth="1"/>
    <col min="10" max="10" width="13.6640625" customWidth="1"/>
    <col min="11" max="11" width="15.83203125" hidden="1" customWidth="1"/>
    <col min="12" max="12" width="15.1640625" customWidth="1"/>
    <col min="13" max="13" width="14.1640625" bestFit="1" customWidth="1"/>
    <col min="14" max="14" width="10.6640625" hidden="1" customWidth="1"/>
    <col min="15" max="15" width="7" hidden="1" customWidth="1"/>
    <col min="16" max="16" width="7" style="24" bestFit="1" customWidth="1"/>
    <col min="17" max="18" width="8.83203125" style="24"/>
  </cols>
  <sheetData>
    <row r="1" spans="1:18" ht="33.75" customHeight="1" x14ac:dyDescent="0.35">
      <c r="F1" s="89" t="s">
        <v>95</v>
      </c>
      <c r="G1" s="89"/>
      <c r="H1" s="89"/>
      <c r="I1" s="89"/>
      <c r="J1" s="89"/>
    </row>
    <row r="2" spans="1:18" ht="19" x14ac:dyDescent="0.25">
      <c r="A2" s="10" t="s">
        <v>72</v>
      </c>
      <c r="B2" s="11" t="s">
        <v>7</v>
      </c>
      <c r="C2" s="12" t="s">
        <v>8</v>
      </c>
      <c r="D2" s="12" t="s">
        <v>9</v>
      </c>
      <c r="E2" s="12" t="s">
        <v>13</v>
      </c>
      <c r="F2" s="12" t="s">
        <v>11</v>
      </c>
      <c r="G2" s="12" t="s">
        <v>10</v>
      </c>
      <c r="H2" s="12" t="s">
        <v>53</v>
      </c>
      <c r="I2" s="12" t="s">
        <v>14</v>
      </c>
      <c r="J2" s="12" t="s">
        <v>15</v>
      </c>
      <c r="K2" s="12" t="s">
        <v>16</v>
      </c>
      <c r="L2" s="12" t="s">
        <v>17</v>
      </c>
      <c r="M2" s="12" t="s">
        <v>18</v>
      </c>
      <c r="N2" s="13" t="s">
        <v>19</v>
      </c>
      <c r="O2" s="12" t="s">
        <v>20</v>
      </c>
      <c r="P2" s="12" t="s">
        <v>28</v>
      </c>
      <c r="Q2" s="12" t="s">
        <v>0</v>
      </c>
      <c r="R2" s="12" t="s">
        <v>29</v>
      </c>
    </row>
    <row r="3" spans="1:18" x14ac:dyDescent="0.2">
      <c r="A3" s="65">
        <f t="shared" ref="A3:A18" si="0">IF(B3="","",ROW()-2)</f>
        <v>1</v>
      </c>
      <c r="B3" s="66" t="s">
        <v>12</v>
      </c>
      <c r="C3" s="67" t="s">
        <v>59</v>
      </c>
      <c r="D3" s="67"/>
      <c r="E3" s="67" t="s">
        <v>21</v>
      </c>
      <c r="F3" s="67" t="s">
        <v>22</v>
      </c>
      <c r="G3" s="67" t="s">
        <v>117</v>
      </c>
      <c r="H3" s="67" t="s">
        <v>116</v>
      </c>
      <c r="I3" s="67" t="s">
        <v>23</v>
      </c>
      <c r="J3" s="67" t="s">
        <v>24</v>
      </c>
      <c r="K3" s="67" t="s">
        <v>25</v>
      </c>
      <c r="L3" s="67" t="s">
        <v>49</v>
      </c>
      <c r="M3" s="67" t="s">
        <v>80</v>
      </c>
      <c r="N3" s="68" t="s">
        <v>26</v>
      </c>
      <c r="O3" s="67" t="s">
        <v>27</v>
      </c>
      <c r="P3" s="67">
        <v>4680</v>
      </c>
      <c r="Q3" s="67">
        <v>2</v>
      </c>
      <c r="R3" s="67">
        <v>3</v>
      </c>
    </row>
    <row r="4" spans="1:18" x14ac:dyDescent="0.2">
      <c r="A4" s="10">
        <f t="shared" si="0"/>
        <v>2</v>
      </c>
      <c r="B4" s="60" t="s">
        <v>61</v>
      </c>
      <c r="C4" s="61" t="s">
        <v>32</v>
      </c>
      <c r="D4" s="61"/>
      <c r="E4" s="61" t="s">
        <v>21</v>
      </c>
      <c r="F4" s="61" t="s">
        <v>41</v>
      </c>
      <c r="G4" s="61" t="s">
        <v>73</v>
      </c>
      <c r="H4" s="61" t="s">
        <v>34</v>
      </c>
      <c r="I4" s="61"/>
      <c r="J4" s="61" t="s">
        <v>74</v>
      </c>
      <c r="K4" s="61"/>
      <c r="L4" s="61" t="s">
        <v>75</v>
      </c>
      <c r="M4" s="61" t="s">
        <v>76</v>
      </c>
      <c r="N4" s="62"/>
      <c r="O4" s="61"/>
      <c r="P4" s="63">
        <v>6082</v>
      </c>
      <c r="Q4" s="61">
        <v>2</v>
      </c>
      <c r="R4" s="61">
        <v>5</v>
      </c>
    </row>
    <row r="5" spans="1:18" x14ac:dyDescent="0.2">
      <c r="A5" s="65">
        <f t="shared" si="0"/>
        <v>3</v>
      </c>
      <c r="B5" s="66" t="s">
        <v>31</v>
      </c>
      <c r="C5" s="67" t="s">
        <v>32</v>
      </c>
      <c r="D5" s="67" t="s">
        <v>33</v>
      </c>
      <c r="E5" s="67" t="s">
        <v>21</v>
      </c>
      <c r="F5" s="67" t="s">
        <v>48</v>
      </c>
      <c r="G5" s="67" t="s">
        <v>30</v>
      </c>
      <c r="H5" s="67" t="s">
        <v>52</v>
      </c>
      <c r="I5" s="67"/>
      <c r="J5" s="67" t="s">
        <v>81</v>
      </c>
      <c r="K5" s="67"/>
      <c r="L5" s="67" t="s">
        <v>82</v>
      </c>
      <c r="M5" s="67" t="s">
        <v>35</v>
      </c>
      <c r="N5" s="68"/>
      <c r="O5" s="67"/>
      <c r="P5" s="69">
        <v>6082</v>
      </c>
      <c r="Q5" s="67">
        <v>2</v>
      </c>
      <c r="R5" s="67">
        <v>4</v>
      </c>
    </row>
    <row r="6" spans="1:18" x14ac:dyDescent="0.2">
      <c r="A6" s="10">
        <f t="shared" si="0"/>
        <v>4</v>
      </c>
      <c r="B6" s="60" t="s">
        <v>36</v>
      </c>
      <c r="C6" s="61" t="s">
        <v>32</v>
      </c>
      <c r="D6" s="61" t="s">
        <v>37</v>
      </c>
      <c r="E6" s="61" t="s">
        <v>21</v>
      </c>
      <c r="F6" s="61" t="s">
        <v>47</v>
      </c>
      <c r="G6" s="61" t="s">
        <v>83</v>
      </c>
      <c r="H6" s="61" t="s">
        <v>34</v>
      </c>
      <c r="I6" s="61"/>
      <c r="J6" s="61" t="s">
        <v>46</v>
      </c>
      <c r="K6" s="61"/>
      <c r="L6" s="61" t="s">
        <v>51</v>
      </c>
      <c r="M6" s="61" t="s">
        <v>111</v>
      </c>
      <c r="N6" s="62"/>
      <c r="O6" s="61"/>
      <c r="P6" s="63">
        <v>4760</v>
      </c>
      <c r="Q6" s="61">
        <v>1</v>
      </c>
      <c r="R6" s="61">
        <v>5</v>
      </c>
    </row>
    <row r="7" spans="1:18" x14ac:dyDescent="0.2">
      <c r="A7" s="65">
        <f t="shared" si="0"/>
        <v>5</v>
      </c>
      <c r="B7" s="66" t="s">
        <v>107</v>
      </c>
      <c r="C7" s="67" t="s">
        <v>43</v>
      </c>
      <c r="D7" s="67"/>
      <c r="E7" s="67" t="s">
        <v>21</v>
      </c>
      <c r="F7" s="67" t="s">
        <v>106</v>
      </c>
      <c r="G7" s="67" t="s">
        <v>83</v>
      </c>
      <c r="H7" s="67" t="s">
        <v>34</v>
      </c>
      <c r="I7" s="67"/>
      <c r="J7" s="67" t="s">
        <v>110</v>
      </c>
      <c r="K7" s="67"/>
      <c r="L7" s="67" t="s">
        <v>77</v>
      </c>
      <c r="M7" s="67" t="s">
        <v>76</v>
      </c>
      <c r="N7" s="68"/>
      <c r="O7" s="67"/>
      <c r="P7" s="69">
        <v>6026</v>
      </c>
      <c r="Q7" s="67">
        <v>1</v>
      </c>
      <c r="R7" s="67">
        <v>2</v>
      </c>
    </row>
    <row r="8" spans="1:18" x14ac:dyDescent="0.2">
      <c r="A8" s="10">
        <f t="shared" si="0"/>
        <v>6</v>
      </c>
      <c r="B8" s="60" t="s">
        <v>39</v>
      </c>
      <c r="C8" s="61" t="s">
        <v>40</v>
      </c>
      <c r="D8" s="61"/>
      <c r="E8" s="61" t="s">
        <v>21</v>
      </c>
      <c r="F8" s="61" t="s">
        <v>41</v>
      </c>
      <c r="G8" s="61" t="s">
        <v>30</v>
      </c>
      <c r="H8" s="61" t="s">
        <v>34</v>
      </c>
      <c r="I8" s="61"/>
      <c r="J8" s="61" t="s">
        <v>78</v>
      </c>
      <c r="K8" s="61"/>
      <c r="L8" s="61" t="s">
        <v>118</v>
      </c>
      <c r="M8" s="61" t="s">
        <v>38</v>
      </c>
      <c r="N8" s="62"/>
      <c r="O8" s="61"/>
      <c r="P8" s="63">
        <v>6112</v>
      </c>
      <c r="Q8" s="61">
        <v>1</v>
      </c>
      <c r="R8" s="61">
        <v>3</v>
      </c>
    </row>
    <row r="9" spans="1:18" x14ac:dyDescent="0.2">
      <c r="A9" s="65">
        <f t="shared" si="0"/>
        <v>7</v>
      </c>
      <c r="B9" s="66" t="s">
        <v>42</v>
      </c>
      <c r="C9" s="67" t="s">
        <v>43</v>
      </c>
      <c r="D9" s="67"/>
      <c r="E9" s="67" t="s">
        <v>44</v>
      </c>
      <c r="F9" s="67" t="s">
        <v>45</v>
      </c>
      <c r="G9" s="67" t="s">
        <v>30</v>
      </c>
      <c r="H9" s="67" t="s">
        <v>52</v>
      </c>
      <c r="I9" s="67"/>
      <c r="J9" s="67" t="s">
        <v>46</v>
      </c>
      <c r="K9" s="67"/>
      <c r="L9" s="67" t="s">
        <v>50</v>
      </c>
      <c r="M9" s="67" t="s">
        <v>79</v>
      </c>
      <c r="N9" s="68"/>
      <c r="O9" s="67"/>
      <c r="P9" s="69">
        <v>6112</v>
      </c>
      <c r="Q9" s="67">
        <v>2</v>
      </c>
      <c r="R9" s="67">
        <v>2</v>
      </c>
    </row>
    <row r="10" spans="1:18" x14ac:dyDescent="0.2">
      <c r="A10" s="10">
        <f t="shared" si="0"/>
        <v>8</v>
      </c>
      <c r="B10" s="60" t="s">
        <v>119</v>
      </c>
      <c r="C10" s="61" t="s">
        <v>32</v>
      </c>
      <c r="D10" s="61"/>
      <c r="E10" s="61" t="s">
        <v>21</v>
      </c>
      <c r="F10" s="61" t="s">
        <v>108</v>
      </c>
      <c r="G10" s="61" t="s">
        <v>30</v>
      </c>
      <c r="H10" s="61" t="s">
        <v>52</v>
      </c>
      <c r="I10" s="61"/>
      <c r="J10" s="61" t="s">
        <v>58</v>
      </c>
      <c r="K10" s="61"/>
      <c r="L10" s="61" t="s">
        <v>51</v>
      </c>
      <c r="M10" s="61" t="s">
        <v>38</v>
      </c>
      <c r="N10" s="62"/>
      <c r="O10" s="61"/>
      <c r="P10" s="63">
        <v>6068</v>
      </c>
      <c r="Q10" s="61">
        <v>1</v>
      </c>
      <c r="R10" s="61">
        <v>1</v>
      </c>
    </row>
    <row r="11" spans="1:18" x14ac:dyDescent="0.2">
      <c r="A11" s="65">
        <f t="shared" si="0"/>
        <v>9</v>
      </c>
      <c r="B11" s="66" t="s">
        <v>103</v>
      </c>
      <c r="C11" s="67" t="s">
        <v>43</v>
      </c>
      <c r="D11" s="67"/>
      <c r="E11" s="67" t="s">
        <v>44</v>
      </c>
      <c r="F11" s="67" t="s">
        <v>112</v>
      </c>
      <c r="G11" s="67" t="s">
        <v>30</v>
      </c>
      <c r="H11" s="67" t="s">
        <v>113</v>
      </c>
      <c r="I11" s="67"/>
      <c r="J11" s="67" t="s">
        <v>114</v>
      </c>
      <c r="K11" s="67"/>
      <c r="L11" s="67" t="s">
        <v>50</v>
      </c>
      <c r="M11" s="67" t="s">
        <v>115</v>
      </c>
      <c r="N11" s="68"/>
      <c r="O11" s="67"/>
      <c r="P11" s="69">
        <v>6094</v>
      </c>
      <c r="Q11" s="67">
        <v>2</v>
      </c>
      <c r="R11" s="67">
        <v>1</v>
      </c>
    </row>
    <row r="12" spans="1:18" x14ac:dyDescent="0.2">
      <c r="A12" s="10">
        <f t="shared" si="0"/>
        <v>10</v>
      </c>
      <c r="B12" s="60" t="s">
        <v>104</v>
      </c>
      <c r="C12" s="61" t="s">
        <v>105</v>
      </c>
      <c r="D12" s="61"/>
      <c r="E12" s="61" t="s">
        <v>21</v>
      </c>
      <c r="F12" s="61" t="s">
        <v>109</v>
      </c>
      <c r="G12" s="61" t="s">
        <v>30</v>
      </c>
      <c r="H12" s="61" t="s">
        <v>34</v>
      </c>
      <c r="I12" s="61"/>
      <c r="J12" s="61" t="s">
        <v>110</v>
      </c>
      <c r="K12" s="61"/>
      <c r="L12" s="61" t="s">
        <v>82</v>
      </c>
      <c r="M12" s="61" t="s">
        <v>38</v>
      </c>
      <c r="N12" s="62"/>
      <c r="O12" s="61"/>
      <c r="P12" s="63">
        <v>6118</v>
      </c>
      <c r="Q12" s="61">
        <v>1</v>
      </c>
      <c r="R12" s="61">
        <v>4</v>
      </c>
    </row>
    <row r="13" spans="1:18" x14ac:dyDescent="0.2">
      <c r="A13" s="65" t="str">
        <f t="shared" si="0"/>
        <v/>
      </c>
      <c r="B13" s="6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8"/>
      <c r="O13" s="67"/>
      <c r="P13" s="69"/>
      <c r="Q13" s="67"/>
      <c r="R13" s="67"/>
    </row>
    <row r="14" spans="1:18" x14ac:dyDescent="0.2">
      <c r="A14" s="10" t="str">
        <f t="shared" si="0"/>
        <v/>
      </c>
      <c r="B14" s="60"/>
      <c r="C14" s="61"/>
      <c r="D14" s="61"/>
      <c r="E14" s="61"/>
      <c r="F14" s="61"/>
      <c r="G14" s="61"/>
      <c r="H14" s="61"/>
      <c r="I14" s="61"/>
      <c r="J14" s="61"/>
      <c r="K14" s="61"/>
      <c r="L14" s="61"/>
      <c r="M14" s="61"/>
      <c r="N14" s="62"/>
      <c r="O14" s="61"/>
      <c r="P14" s="61"/>
      <c r="Q14" s="61"/>
      <c r="R14" s="61"/>
    </row>
    <row r="15" spans="1:18" x14ac:dyDescent="0.2">
      <c r="A15" s="65" t="str">
        <f t="shared" si="0"/>
        <v/>
      </c>
      <c r="B15" s="66"/>
      <c r="C15" s="67"/>
      <c r="D15" s="67"/>
      <c r="E15" s="67"/>
      <c r="F15" s="67"/>
      <c r="G15" s="67"/>
      <c r="H15" s="67"/>
      <c r="I15" s="67"/>
      <c r="J15" s="67"/>
      <c r="K15" s="67"/>
      <c r="L15" s="67"/>
      <c r="M15" s="67"/>
      <c r="N15" s="68"/>
      <c r="O15" s="67"/>
      <c r="P15" s="67"/>
      <c r="Q15" s="67"/>
      <c r="R15" s="67"/>
    </row>
    <row r="16" spans="1:18" x14ac:dyDescent="0.2">
      <c r="A16" s="10" t="str">
        <f t="shared" si="0"/>
        <v/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2"/>
      <c r="O16" s="61"/>
      <c r="P16" s="61"/>
      <c r="Q16" s="61"/>
      <c r="R16" s="61"/>
    </row>
    <row r="17" spans="1:18" x14ac:dyDescent="0.2">
      <c r="A17" s="65" t="str">
        <f t="shared" si="0"/>
        <v/>
      </c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8"/>
      <c r="O17" s="67"/>
      <c r="P17" s="69"/>
      <c r="Q17" s="67"/>
      <c r="R17" s="67"/>
    </row>
    <row r="18" spans="1:18" x14ac:dyDescent="0.2">
      <c r="A18" s="10" t="str">
        <f t="shared" si="0"/>
        <v/>
      </c>
      <c r="B18" s="60"/>
      <c r="C18" s="61"/>
      <c r="D18" s="61"/>
      <c r="E18" s="61"/>
      <c r="F18" s="61"/>
      <c r="G18" s="61"/>
      <c r="H18" s="61"/>
      <c r="I18" s="61"/>
      <c r="J18" s="61"/>
      <c r="K18" s="61"/>
      <c r="L18" s="61"/>
      <c r="M18" s="61"/>
      <c r="N18" s="62"/>
      <c r="O18" s="61"/>
      <c r="P18" s="61"/>
      <c r="Q18" s="61"/>
      <c r="R18" s="61"/>
    </row>
    <row r="19" spans="1:18" x14ac:dyDescent="0.2">
      <c r="O19" s="5"/>
      <c r="P19" s="10"/>
      <c r="Q19" s="10"/>
      <c r="R19" s="10"/>
    </row>
    <row r="20" spans="1:18" x14ac:dyDescent="0.2">
      <c r="P20" s="41"/>
    </row>
    <row r="21" spans="1:18" x14ac:dyDescent="0.2">
      <c r="P21" s="41"/>
    </row>
    <row r="22" spans="1:18" x14ac:dyDescent="0.2">
      <c r="P22" s="41"/>
    </row>
    <row r="23" spans="1:18" x14ac:dyDescent="0.2">
      <c r="P23" s="41"/>
    </row>
    <row r="24" spans="1:18" x14ac:dyDescent="0.2">
      <c r="P24" s="41"/>
    </row>
    <row r="25" spans="1:18" x14ac:dyDescent="0.2">
      <c r="P25" s="41"/>
    </row>
    <row r="26" spans="1:18" x14ac:dyDescent="0.2">
      <c r="P26" s="41"/>
    </row>
    <row r="27" spans="1:18" x14ac:dyDescent="0.2">
      <c r="P27" s="41"/>
    </row>
    <row r="28" spans="1:18" x14ac:dyDescent="0.2">
      <c r="P28" s="41"/>
    </row>
    <row r="29" spans="1:18" x14ac:dyDescent="0.2">
      <c r="P29" s="41"/>
    </row>
    <row r="33" spans="16:16" x14ac:dyDescent="0.2">
      <c r="P33" s="41"/>
    </row>
  </sheetData>
  <sheetProtection algorithmName="SHA-512" hashValue="ES4A7GcMmtUUyYAc3GN87cWXT/2EJg9XXp4JIbh/Y+Ccw3QeJogCifXZISH42DtIOFmdDk931YDX/oFQdtxJZw==" saltValue="bHm6moZapsAcpBeXno/Ipw==" spinCount="100000" sheet="1" objects="1" scenarios="1"/>
  <mergeCells count="1">
    <mergeCell ref="F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91A5FA-B0AF-4F5F-8C15-08E5DBDBA089}">
  <dimension ref="A1:V27"/>
  <sheetViews>
    <sheetView zoomScale="120" zoomScaleNormal="120" workbookViewId="0">
      <selection activeCell="M2" sqref="M2"/>
    </sheetView>
  </sheetViews>
  <sheetFormatPr baseColWidth="10" defaultColWidth="8.83203125" defaultRowHeight="15" x14ac:dyDescent="0.2"/>
  <cols>
    <col min="1" max="1" width="7" style="24" customWidth="1"/>
    <col min="2" max="2" width="21.5" customWidth="1"/>
    <col min="3" max="4" width="8.83203125" style="24"/>
    <col min="6" max="6" width="10" customWidth="1"/>
    <col min="7" max="8" width="9.5" style="24" bestFit="1" customWidth="1"/>
    <col min="9" max="10" width="9.5" bestFit="1" customWidth="1"/>
    <col min="13" max="13" width="16.83203125" bestFit="1" customWidth="1"/>
  </cols>
  <sheetData>
    <row r="1" spans="1:13" ht="35" customHeight="1" x14ac:dyDescent="0.3">
      <c r="H1" s="83" t="s">
        <v>98</v>
      </c>
    </row>
    <row r="2" spans="1:13" s="19" customFormat="1" ht="22" x14ac:dyDescent="0.3">
      <c r="A2" s="31" t="s">
        <v>72</v>
      </c>
      <c r="B2" s="30" t="str">
        <f>IF(Keppendur!B2=0,"",Keppendur!B2)</f>
        <v>Nafn</v>
      </c>
      <c r="C2" s="31" t="str">
        <f>IF(Keppendur!Q2=0,"",Keppendur!Q2)</f>
        <v>Riðill</v>
      </c>
      <c r="D2" s="31" t="str">
        <f>IF(Keppendur!R2=0,"",Keppendur!R2)</f>
        <v>Borð</v>
      </c>
      <c r="F2" s="30"/>
      <c r="G2" s="84" t="str">
        <f>IF(COLUMN()-COLUMN($G$3)+1&gt;$M$4,"","Riðill  "&amp;COLUMN()-COLUMN($G$3)+1)</f>
        <v>Riðill  1</v>
      </c>
      <c r="H2" s="84" t="str">
        <f>IF(COLUMN()-COLUMN($G$3)+1&gt;$M$4,"","Riðill  "&amp;COLUMN()-COLUMN($G$3)+1)</f>
        <v>Riðill  2</v>
      </c>
      <c r="I2" s="84" t="str">
        <f>IF(COLUMN()-COLUMN($G$3)+1&gt;$M$4,"","Riðill  "&amp;COLUMN()-COLUMN($G$3)+1)</f>
        <v/>
      </c>
      <c r="J2" s="84" t="str">
        <f>IF(COLUMN()-COLUMN($G$3)+1&gt;$M$4,"","Riðill  "&amp;COLUMN()-COLUMN($G$3)+1)</f>
        <v/>
      </c>
      <c r="K2" s="29" t="str">
        <f>IF(COLUMN()-COLUMN($G$3)+1&gt;$M$4,"","Riðill  "&amp;COLUMN()-COLUMN($G$3)+1)</f>
        <v/>
      </c>
      <c r="L2" s="19" t="s">
        <v>99</v>
      </c>
      <c r="M2" s="88">
        <v>46194.375</v>
      </c>
    </row>
    <row r="3" spans="1:13" s="29" customFormat="1" ht="16" x14ac:dyDescent="0.2">
      <c r="A3" s="74">
        <f>IF(Keppendur!A3=0,"",Keppendur!A3)</f>
        <v>1</v>
      </c>
      <c r="B3" s="70" t="str">
        <f>IF(Keppendur!B3=0,"",Keppendur!B3)</f>
        <v>Jóhannes Frank</v>
      </c>
      <c r="C3" s="71">
        <f>IF(Keppendur!Q3=0,"",Keppendur!Q3)</f>
        <v>2</v>
      </c>
      <c r="D3" s="52">
        <f>IF(Keppendur!R3=0,"",Keppendur!R3)</f>
        <v>3</v>
      </c>
      <c r="F3" s="86" t="str">
        <f>IF(ROW()-ROW($F$3)+1&lt;=$M$5+$M$6,IF($M$6=1,IF(ROW()-ROW($F$3)+1=1,"Warm-up","Blað "&amp;ROW()-ROW($F$3)),"Blað"&amp;ROW()-ROW($F$3)+1),"")</f>
        <v>Warm-up</v>
      </c>
      <c r="G3" s="87">
        <f>IF(OR(ROW()-ROW($G$3)&gt;=$M$5+$M$6,COLUMN()-COLUMN($G$3)&gt;=$M$4),"",$M$2+(((ROW()-ROW($G$3))*$M$4+(COLUMN()-COLUMN($G$3)))*$M$3/1440))</f>
        <v>46194.375</v>
      </c>
      <c r="H3" s="87">
        <f t="shared" ref="H3:K8" si="0">IF(OR(ROW()-ROW($G$3)&gt;=$M$5+$M$6,COLUMN()-COLUMN($G$3)&gt;=$M$4),"",$M$2+(((ROW()-ROW($G$3))*$M$4+(COLUMN()-COLUMN($G$3)))*$M$3/1440))</f>
        <v>46194.388888888891</v>
      </c>
      <c r="I3" s="87" t="str">
        <f t="shared" si="0"/>
        <v/>
      </c>
      <c r="J3" s="87" t="str">
        <f t="shared" si="0"/>
        <v/>
      </c>
      <c r="K3" s="79" t="str">
        <f t="shared" si="0"/>
        <v/>
      </c>
      <c r="L3" s="29" t="s">
        <v>63</v>
      </c>
      <c r="M3" s="80">
        <v>20</v>
      </c>
    </row>
    <row r="4" spans="1:13" s="29" customFormat="1" ht="16" x14ac:dyDescent="0.2">
      <c r="A4" s="52">
        <f>IF(Keppendur!A4=0,"",Keppendur!A4)</f>
        <v>2</v>
      </c>
      <c r="B4" s="20" t="str">
        <f>IF(Keppendur!B4=0,"",Keppendur!B4)</f>
        <v>Garðar Tryggvason</v>
      </c>
      <c r="C4" s="52">
        <f>IF(Keppendur!Q4=0,"",Keppendur!Q4)</f>
        <v>2</v>
      </c>
      <c r="D4" s="52">
        <f>IF(Keppendur!R4=0,"",Keppendur!R4)</f>
        <v>5</v>
      </c>
      <c r="F4" s="84" t="str">
        <f t="shared" ref="F4:F8" si="1">IF(ROW()-ROW($F$3)+1&lt;=$M$5+$M$6,IF($M$6=1,IF(ROW()-ROW($F$3)+1=1,"Warm-up","Blað "&amp;ROW()-ROW($F$3)),"Blað"&amp;ROW()-ROW($F$3)+1),"")</f>
        <v>Blað 1</v>
      </c>
      <c r="G4" s="82">
        <f t="shared" ref="G4:G8" si="2">IF(OR(ROW()-ROW($G$3)&gt;=$M$5+$M$6,COLUMN()-COLUMN($G$3)&gt;=$M$4),"",$M$2+(((ROW()-ROW($G$3))*$M$4+(COLUMN()-COLUMN($G$3)))*$M$3/1440))</f>
        <v>46194.402777777781</v>
      </c>
      <c r="H4" s="82">
        <f t="shared" si="0"/>
        <v>46194.416666666664</v>
      </c>
      <c r="I4" s="82" t="str">
        <f t="shared" si="0"/>
        <v/>
      </c>
      <c r="J4" s="82" t="str">
        <f t="shared" si="0"/>
        <v/>
      </c>
      <c r="K4" s="79" t="str">
        <f t="shared" si="0"/>
        <v/>
      </c>
      <c r="L4" s="29" t="s">
        <v>100</v>
      </c>
      <c r="M4" s="81">
        <v>2</v>
      </c>
    </row>
    <row r="5" spans="1:13" s="29" customFormat="1" ht="16" x14ac:dyDescent="0.2">
      <c r="A5" s="74">
        <f>IF(Keppendur!A5=0,"",Keppendur!A5)</f>
        <v>3</v>
      </c>
      <c r="B5" s="70" t="str">
        <f>IF(Keppendur!B5=0,"",Keppendur!B5)</f>
        <v>Erla Sigurgeirsdóttir</v>
      </c>
      <c r="C5" s="71">
        <f>IF(Keppendur!Q5=0,"",Keppendur!Q5)</f>
        <v>2</v>
      </c>
      <c r="D5" s="52">
        <f>IF(Keppendur!R5=0,"",Keppendur!R5)</f>
        <v>4</v>
      </c>
      <c r="F5" s="86" t="str">
        <f t="shared" si="1"/>
        <v>Blað 2</v>
      </c>
      <c r="G5" s="87">
        <f t="shared" si="2"/>
        <v>46194.430555555555</v>
      </c>
      <c r="H5" s="87">
        <f t="shared" si="0"/>
        <v>46194.444444444445</v>
      </c>
      <c r="I5" s="87" t="str">
        <f t="shared" si="0"/>
        <v/>
      </c>
      <c r="J5" s="87" t="str">
        <f t="shared" si="0"/>
        <v/>
      </c>
      <c r="K5" s="79" t="str">
        <f t="shared" si="0"/>
        <v/>
      </c>
      <c r="L5" s="29" t="s">
        <v>101</v>
      </c>
      <c r="M5" s="81">
        <v>5</v>
      </c>
    </row>
    <row r="6" spans="1:13" s="29" customFormat="1" ht="16" x14ac:dyDescent="0.2">
      <c r="A6" s="52">
        <f>IF(Keppendur!A6=0,"",Keppendur!A6)</f>
        <v>4</v>
      </c>
      <c r="B6" s="20" t="str">
        <f>IF(Keppendur!B6=0,"",Keppendur!B6)</f>
        <v>Kristbjörn Tryggvason</v>
      </c>
      <c r="C6" s="52">
        <f>IF(Keppendur!Q6=0,"",Keppendur!Q6)</f>
        <v>1</v>
      </c>
      <c r="D6" s="52">
        <f>IF(Keppendur!R6=0,"",Keppendur!R6)</f>
        <v>5</v>
      </c>
      <c r="F6" s="84" t="str">
        <f t="shared" si="1"/>
        <v>Blað 3</v>
      </c>
      <c r="G6" s="82">
        <f t="shared" si="2"/>
        <v>46194.458333333336</v>
      </c>
      <c r="H6" s="82">
        <f t="shared" si="0"/>
        <v>46194.472222222219</v>
      </c>
      <c r="I6" s="82" t="str">
        <f t="shared" si="0"/>
        <v/>
      </c>
      <c r="J6" s="82" t="str">
        <f t="shared" si="0"/>
        <v/>
      </c>
      <c r="K6" s="79" t="str">
        <f t="shared" si="0"/>
        <v/>
      </c>
      <c r="L6" s="29" t="s">
        <v>102</v>
      </c>
      <c r="M6" s="81">
        <v>1</v>
      </c>
    </row>
    <row r="7" spans="1:13" s="29" customFormat="1" ht="16" x14ac:dyDescent="0.2">
      <c r="A7" s="74">
        <f>IF(Keppendur!A7=0,"",Keppendur!A7)</f>
        <v>5</v>
      </c>
      <c r="B7" s="70" t="str">
        <f>IF(Keppendur!B7=0,"",Keppendur!B7)</f>
        <v>Arnþór Haukur Birgisson</v>
      </c>
      <c r="C7" s="71">
        <f>IF(Keppendur!Q7=0,"",Keppendur!Q7)</f>
        <v>1</v>
      </c>
      <c r="D7" s="52">
        <f>IF(Keppendur!R7=0,"",Keppendur!R7)</f>
        <v>2</v>
      </c>
      <c r="F7" s="86" t="str">
        <f t="shared" si="1"/>
        <v>Blað 4</v>
      </c>
      <c r="G7" s="87">
        <f t="shared" si="2"/>
        <v>46194.486111111109</v>
      </c>
      <c r="H7" s="87">
        <f t="shared" si="0"/>
        <v>46194.5</v>
      </c>
      <c r="I7" s="87" t="str">
        <f t="shared" si="0"/>
        <v/>
      </c>
      <c r="J7" s="87" t="str">
        <f t="shared" si="0"/>
        <v/>
      </c>
      <c r="K7" s="79" t="str">
        <f t="shared" si="0"/>
        <v/>
      </c>
    </row>
    <row r="8" spans="1:13" s="29" customFormat="1" ht="16" x14ac:dyDescent="0.2">
      <c r="A8" s="52">
        <f>IF(Keppendur!A8=0,"",Keppendur!A8)</f>
        <v>6</v>
      </c>
      <c r="B8" s="20" t="str">
        <f>IF(Keppendur!B8=0,"",Keppendur!B8)</f>
        <v>Jón B. Kristjánsson</v>
      </c>
      <c r="C8" s="52">
        <f>IF(Keppendur!Q8=0,"",Keppendur!Q8)</f>
        <v>1</v>
      </c>
      <c r="D8" s="52">
        <f>IF(Keppendur!R8=0,"",Keppendur!R8)</f>
        <v>3</v>
      </c>
      <c r="F8" s="84" t="str">
        <f t="shared" si="1"/>
        <v>Blað 5</v>
      </c>
      <c r="G8" s="82">
        <f t="shared" si="2"/>
        <v>46194.513888888891</v>
      </c>
      <c r="H8" s="82">
        <f t="shared" si="0"/>
        <v>46194.527777777781</v>
      </c>
      <c r="I8" s="82" t="str">
        <f t="shared" si="0"/>
        <v/>
      </c>
      <c r="J8" s="82" t="str">
        <f t="shared" si="0"/>
        <v/>
      </c>
      <c r="K8" s="79" t="str">
        <f t="shared" si="0"/>
        <v/>
      </c>
    </row>
    <row r="9" spans="1:13" s="29" customFormat="1" ht="16" x14ac:dyDescent="0.2">
      <c r="A9" s="74">
        <f>IF(Keppendur!A9=0,"",Keppendur!A9)</f>
        <v>7</v>
      </c>
      <c r="B9" s="70" t="str">
        <f>IF(Keppendur!B9=0,"",Keppendur!B9)</f>
        <v>Gylfi Sigurðsson</v>
      </c>
      <c r="C9" s="71">
        <f>IF(Keppendur!Q9=0,"",Keppendur!Q9)</f>
        <v>2</v>
      </c>
      <c r="D9" s="52">
        <f>IF(Keppendur!R9=0,"",Keppendur!R9)</f>
        <v>2</v>
      </c>
      <c r="F9" s="85"/>
      <c r="G9" s="79" t="str">
        <f t="shared" ref="G9:K10" si="3">IF(OR(ROW()-ROW($G$3)+1&gt;$M$5,COLUMN()-COLUMN($G$3)+1&gt;$M$4),"",$M$2+((ROW()-ROW($G$3))*$M$4+(COLUMN()-COLUMN($G$3)))*$M$3/1440)</f>
        <v/>
      </c>
      <c r="H9" s="79" t="str">
        <f t="shared" si="3"/>
        <v/>
      </c>
      <c r="I9" s="79" t="str">
        <f t="shared" si="3"/>
        <v/>
      </c>
      <c r="J9" s="79" t="str">
        <f t="shared" si="3"/>
        <v/>
      </c>
      <c r="K9" s="79" t="str">
        <f t="shared" si="3"/>
        <v/>
      </c>
    </row>
    <row r="10" spans="1:13" s="29" customFormat="1" ht="16" x14ac:dyDescent="0.2">
      <c r="A10" s="52">
        <f>IF(Keppendur!A10=0,"",Keppendur!A10)</f>
        <v>8</v>
      </c>
      <c r="B10" s="20" t="str">
        <f>IF(Keppendur!B10=0,"",Keppendur!B10)</f>
        <v>Finnur Steingrímsson</v>
      </c>
      <c r="C10" s="52">
        <f>IF(Keppendur!Q10=0,"",Keppendur!Q10)</f>
        <v>1</v>
      </c>
      <c r="D10" s="52">
        <f>IF(Keppendur!R10=0,"",Keppendur!R10)</f>
        <v>1</v>
      </c>
      <c r="G10" s="78" t="str">
        <f t="shared" si="3"/>
        <v/>
      </c>
      <c r="H10" s="78" t="str">
        <f t="shared" si="3"/>
        <v/>
      </c>
      <c r="I10" s="78" t="str">
        <f t="shared" si="3"/>
        <v/>
      </c>
      <c r="J10" s="78" t="str">
        <f t="shared" si="3"/>
        <v/>
      </c>
      <c r="K10" s="78" t="str">
        <f t="shared" si="3"/>
        <v/>
      </c>
    </row>
    <row r="11" spans="1:13" ht="16" x14ac:dyDescent="0.2">
      <c r="A11" s="74">
        <f>IF(Keppendur!A11=0,"",Keppendur!A11)</f>
        <v>9</v>
      </c>
      <c r="B11" s="70" t="str">
        <f>IF(Keppendur!B11=0,"",Keppendur!B11)</f>
        <v>Jóhannes Haukur</v>
      </c>
      <c r="C11" s="71">
        <f>IF(Keppendur!Q11=0,"",Keppendur!Q11)</f>
        <v>2</v>
      </c>
      <c r="D11" s="52">
        <f>IF(Keppendur!R11=0,"",Keppendur!R11)</f>
        <v>1</v>
      </c>
    </row>
    <row r="12" spans="1:13" ht="16" x14ac:dyDescent="0.2">
      <c r="A12" s="52">
        <f>IF(Keppendur!A12=0,"",Keppendur!A12)</f>
        <v>10</v>
      </c>
      <c r="B12" s="20" t="str">
        <f>IF(Keppendur!B12=0,"",Keppendur!B12)</f>
        <v>Ingvar Ísfeld Kristinsson</v>
      </c>
      <c r="C12" s="52">
        <f>IF(Keppendur!Q12=0,"",Keppendur!Q12)</f>
        <v>1</v>
      </c>
      <c r="D12" s="52">
        <f>IF(Keppendur!R12=0,"",Keppendur!R12)</f>
        <v>4</v>
      </c>
    </row>
    <row r="13" spans="1:13" ht="16" x14ac:dyDescent="0.2">
      <c r="A13" s="74" t="str">
        <f>IF(Keppendur!A13=0,"",Keppendur!A13)</f>
        <v/>
      </c>
      <c r="B13" s="70" t="str">
        <f>IF(Keppendur!B13=0,"",Keppendur!B13)</f>
        <v/>
      </c>
      <c r="C13" s="71" t="str">
        <f>IF(Keppendur!Q13=0,"",Keppendur!Q13)</f>
        <v/>
      </c>
      <c r="D13" s="52" t="str">
        <f>IF(Keppendur!R13=0,"",Keppendur!R13)</f>
        <v/>
      </c>
    </row>
    <row r="14" spans="1:13" ht="16" x14ac:dyDescent="0.2">
      <c r="A14" s="52" t="str">
        <f>IF(Keppendur!A14=0,"",Keppendur!A14)</f>
        <v/>
      </c>
      <c r="B14" s="20" t="str">
        <f>IF(Keppendur!B14=0,"",Keppendur!B14)</f>
        <v/>
      </c>
      <c r="C14" s="52" t="str">
        <f>IF(Keppendur!Q14=0,"",Keppendur!Q14)</f>
        <v/>
      </c>
      <c r="D14" s="52" t="str">
        <f>IF(Keppendur!R14=0,"",Keppendur!R14)</f>
        <v/>
      </c>
    </row>
    <row r="15" spans="1:13" ht="16" x14ac:dyDescent="0.2">
      <c r="A15" s="74" t="str">
        <f>IF(Keppendur!A15=0,"",Keppendur!A15)</f>
        <v/>
      </c>
      <c r="B15" s="70" t="str">
        <f>IF(Keppendur!B15=0,"",Keppendur!B15)</f>
        <v/>
      </c>
      <c r="C15" s="71" t="str">
        <f>IF(Keppendur!Q15=0,"",Keppendur!Q15)</f>
        <v/>
      </c>
      <c r="D15" s="52" t="str">
        <f>IF(Keppendur!R15=0,"",Keppendur!R15)</f>
        <v/>
      </c>
    </row>
    <row r="16" spans="1:13" ht="16" x14ac:dyDescent="0.2">
      <c r="A16" s="52" t="str">
        <f>IF(Keppendur!A16=0,"",Keppendur!A16)</f>
        <v/>
      </c>
      <c r="B16" s="20" t="str">
        <f>IF(Keppendur!B16=0,"",Keppendur!B16)</f>
        <v/>
      </c>
      <c r="C16" s="52" t="str">
        <f>IF(Keppendur!Q16=0,"",Keppendur!Q16)</f>
        <v/>
      </c>
      <c r="D16" s="52" t="str">
        <f>IF(Keppendur!R16=0,"",Keppendur!R16)</f>
        <v/>
      </c>
    </row>
    <row r="17" spans="1:22" ht="16" x14ac:dyDescent="0.2">
      <c r="A17" s="74" t="str">
        <f>IF(Keppendur!A17=0,"",Keppendur!A17)</f>
        <v/>
      </c>
      <c r="B17" s="70" t="str">
        <f>IF(Keppendur!B17=0,"",Keppendur!B17)</f>
        <v/>
      </c>
      <c r="C17" s="71" t="str">
        <f>IF(Keppendur!Q17=0,"",Keppendur!Q17)</f>
        <v/>
      </c>
      <c r="D17" s="52" t="str">
        <f>IF(Keppendur!R17=0,"",Keppendur!R17)</f>
        <v/>
      </c>
    </row>
    <row r="18" spans="1:22" ht="16" x14ac:dyDescent="0.2">
      <c r="A18" s="52" t="str">
        <f>IF(Keppendur!A18=0,"",Keppendur!A18)</f>
        <v/>
      </c>
      <c r="B18" s="20" t="str">
        <f>IF(Keppendur!B18=0,"",Keppendur!B18)</f>
        <v/>
      </c>
      <c r="C18" s="52" t="str">
        <f>IF(Keppendur!Q18=0,"",Keppendur!Q18)</f>
        <v/>
      </c>
      <c r="D18" s="52" t="str">
        <f>IF(Keppendur!R18=0,"",Keppendur!R18)</f>
        <v/>
      </c>
    </row>
    <row r="19" spans="1:22" ht="16" x14ac:dyDescent="0.2">
      <c r="A19" s="74" t="str">
        <f>IF(Keppendur!A19=0,"",Keppendur!A19)</f>
        <v/>
      </c>
      <c r="B19" s="70" t="str">
        <f>IF(Keppendur!B19=0,"",Keppendur!B19)</f>
        <v/>
      </c>
      <c r="C19" s="71" t="str">
        <f>IF(Keppendur!Q19=0,"",Keppendur!Q19)</f>
        <v/>
      </c>
      <c r="D19" s="52" t="str">
        <f>IF(Keppendur!R19=0,"",Keppendur!R19)</f>
        <v/>
      </c>
    </row>
    <row r="20" spans="1:22" ht="22" x14ac:dyDescent="0.3">
      <c r="A20" s="52" t="str">
        <f>IF(Keppendur!A20=0,"",Keppendur!A20)</f>
        <v/>
      </c>
      <c r="B20" s="20" t="str">
        <f>IF(Keppendur!B20=0,"",Keppendur!B20)</f>
        <v/>
      </c>
      <c r="C20" s="52" t="str">
        <f>IF(Keppendur!Q20=0,"",Keppendur!Q20)</f>
        <v/>
      </c>
      <c r="D20" s="52" t="str">
        <f>IF(Keppendur!R20=0,"",Keppendur!R20)</f>
        <v/>
      </c>
      <c r="R20" s="19"/>
      <c r="S20" s="27" t="s">
        <v>63</v>
      </c>
      <c r="T20" s="27"/>
      <c r="U20" s="19"/>
      <c r="V20" s="19"/>
    </row>
    <row r="21" spans="1:22" ht="16" x14ac:dyDescent="0.2">
      <c r="A21" s="74" t="str">
        <f>IF(Keppendur!A21=0,"",Keppendur!A21)</f>
        <v/>
      </c>
      <c r="B21" s="70" t="str">
        <f>IF(Keppendur!B21=0,"",Keppendur!B21)</f>
        <v/>
      </c>
      <c r="C21" s="71" t="str">
        <f>IF(Keppendur!Q21=0,"",Keppendur!Q21)</f>
        <v/>
      </c>
      <c r="D21" s="52" t="str">
        <f>IF(Keppendur!R21=0,"",Keppendur!R21)</f>
        <v/>
      </c>
      <c r="R21" s="20" t="s">
        <v>0</v>
      </c>
      <c r="S21" s="32">
        <v>1</v>
      </c>
      <c r="T21" s="57">
        <v>2</v>
      </c>
      <c r="U21" s="32">
        <v>3</v>
      </c>
      <c r="V21" s="32">
        <v>4</v>
      </c>
    </row>
    <row r="22" spans="1:22" ht="16" x14ac:dyDescent="0.2">
      <c r="A22" s="52" t="str">
        <f>IF(Keppendur!A22=0,"",Keppendur!A22)</f>
        <v/>
      </c>
      <c r="B22" s="20" t="str">
        <f>IF(Keppendur!B22=0,"",Keppendur!B22)</f>
        <v/>
      </c>
      <c r="C22" s="52" t="str">
        <f>IF(Keppendur!Q22=0,"",Keppendur!Q22)</f>
        <v/>
      </c>
      <c r="D22" s="52" t="str">
        <f>IF(Keppendur!R22=0,"",Keppendur!R22)</f>
        <v/>
      </c>
      <c r="R22" s="70" t="s">
        <v>93</v>
      </c>
      <c r="S22" s="72" t="s">
        <v>69</v>
      </c>
      <c r="T22" s="73" t="s">
        <v>84</v>
      </c>
      <c r="U22" s="72"/>
      <c r="V22" s="72"/>
    </row>
    <row r="23" spans="1:22" ht="16" x14ac:dyDescent="0.2">
      <c r="A23" s="74" t="str">
        <f>IF(Keppendur!A23=0,"",Keppendur!A23)</f>
        <v/>
      </c>
      <c r="B23" s="70" t="str">
        <f>IF(Keppendur!B23=0,"",Keppendur!B23)</f>
        <v/>
      </c>
      <c r="C23" s="71" t="str">
        <f>IF(Keppendur!Q23=0,"",Keppendur!Q23)</f>
        <v/>
      </c>
      <c r="D23" s="52" t="str">
        <f>IF(Keppendur!R23=0,"",Keppendur!R23)</f>
        <v/>
      </c>
      <c r="R23" s="20" t="s">
        <v>64</v>
      </c>
      <c r="S23" s="58" t="s">
        <v>85</v>
      </c>
      <c r="T23" s="59" t="s">
        <v>86</v>
      </c>
      <c r="U23" s="58"/>
      <c r="V23" s="58"/>
    </row>
    <row r="24" spans="1:22" ht="16" x14ac:dyDescent="0.2">
      <c r="R24" s="70" t="s">
        <v>65</v>
      </c>
      <c r="S24" s="72" t="s">
        <v>71</v>
      </c>
      <c r="T24" s="73" t="s">
        <v>87</v>
      </c>
      <c r="U24" s="72"/>
      <c r="V24" s="72"/>
    </row>
    <row r="25" spans="1:22" ht="16" x14ac:dyDescent="0.2">
      <c r="R25" s="20" t="s">
        <v>66</v>
      </c>
      <c r="S25" s="58" t="s">
        <v>88</v>
      </c>
      <c r="T25" s="59" t="s">
        <v>89</v>
      </c>
      <c r="U25" s="58"/>
      <c r="V25" s="58"/>
    </row>
    <row r="26" spans="1:22" ht="16" x14ac:dyDescent="0.2">
      <c r="R26" s="70" t="s">
        <v>67</v>
      </c>
      <c r="S26" s="72" t="s">
        <v>90</v>
      </c>
      <c r="T26" s="73" t="s">
        <v>91</v>
      </c>
      <c r="U26" s="72"/>
      <c r="V26" s="72"/>
    </row>
    <row r="27" spans="1:22" ht="16" x14ac:dyDescent="0.2">
      <c r="R27" s="20" t="s">
        <v>68</v>
      </c>
      <c r="S27" s="58" t="s">
        <v>70</v>
      </c>
      <c r="T27" s="59" t="s">
        <v>92</v>
      </c>
      <c r="U27" s="58"/>
      <c r="V27" s="58"/>
    </row>
  </sheetData>
  <sheetProtection algorithmName="SHA-512" hashValue="RETUQPke26mBiTqwl0ie1OorLpsk0YccY4MeVIW3wh2KlbP04fFfKqssyaMHtveFzSNCzNr4eRIsU4ZoCR4x9Q==" saltValue="Klq0XiZ87qiecVf+ViUIeA==" spinCount="100000" sheet="1" objects="1" scenarios="1"/>
  <phoneticPr fontId="2" type="noConversion"/>
  <conditionalFormatting sqref="D3:D23">
    <cfRule type="cellIs" dxfId="4" priority="1" operator="equal">
      <formula>5</formula>
    </cfRule>
    <cfRule type="cellIs" dxfId="3" priority="2" operator="equal">
      <formula>4</formula>
    </cfRule>
    <cfRule type="cellIs" dxfId="2" priority="3" operator="equal">
      <formula>3</formula>
    </cfRule>
    <cfRule type="cellIs" dxfId="1" priority="4" operator="equal">
      <formula>2</formula>
    </cfRule>
    <cfRule type="cellIs" dxfId="0" priority="5" operator="equal">
      <formula>1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ABBB5-C1A0-4932-8C23-5388C2F5A79B}">
  <dimension ref="A1:V23"/>
  <sheetViews>
    <sheetView topLeftCell="C1" zoomScale="120" zoomScaleNormal="120" workbookViewId="0">
      <selection activeCell="I14" sqref="I14"/>
    </sheetView>
  </sheetViews>
  <sheetFormatPr baseColWidth="10" defaultColWidth="8.83203125" defaultRowHeight="15" x14ac:dyDescent="0.2"/>
  <cols>
    <col min="1" max="2" width="8.83203125" hidden="1" customWidth="1"/>
    <col min="3" max="3" width="8.83203125" style="24"/>
    <col min="4" max="4" width="8.83203125" style="24" hidden="1" customWidth="1"/>
    <col min="5" max="5" width="22.83203125" customWidth="1"/>
    <col min="6" max="10" width="8.83203125" customWidth="1"/>
    <col min="11" max="11" width="11.5" customWidth="1"/>
    <col min="12" max="12" width="14.1640625" customWidth="1"/>
    <col min="13" max="13" width="11.5" customWidth="1"/>
    <col min="14" max="14" width="21.6640625" customWidth="1"/>
  </cols>
  <sheetData>
    <row r="1" spans="1:22" ht="26.5" customHeight="1" x14ac:dyDescent="0.3">
      <c r="F1" s="90" t="s">
        <v>57</v>
      </c>
      <c r="G1" s="90"/>
      <c r="H1" s="90"/>
      <c r="I1" s="90"/>
    </row>
    <row r="2" spans="1:22" ht="19" x14ac:dyDescent="0.25">
      <c r="A2" s="15" t="s">
        <v>29</v>
      </c>
      <c r="B2" s="1" t="s">
        <v>0</v>
      </c>
      <c r="C2" s="1" t="s">
        <v>72</v>
      </c>
      <c r="D2" s="18" t="s">
        <v>56</v>
      </c>
      <c r="E2" s="2" t="s">
        <v>1</v>
      </c>
      <c r="F2" s="14" t="s">
        <v>2</v>
      </c>
      <c r="G2" s="14" t="s">
        <v>3</v>
      </c>
      <c r="H2" s="14" t="s">
        <v>4</v>
      </c>
      <c r="I2" s="14" t="s">
        <v>5</v>
      </c>
      <c r="J2" s="14" t="s">
        <v>6</v>
      </c>
      <c r="K2" s="16" t="s">
        <v>54</v>
      </c>
      <c r="L2" s="17" t="s">
        <v>55</v>
      </c>
    </row>
    <row r="3" spans="1:22" x14ac:dyDescent="0.2">
      <c r="A3" s="6">
        <f>IF(Keppendur!R3=0,"",Keppendur!R3)</f>
        <v>3</v>
      </c>
      <c r="B3" s="42">
        <f>IF(Keppendur!Q3=0,"",Keppendur!Q3)</f>
        <v>2</v>
      </c>
      <c r="C3" s="43">
        <f>IF(Keppendur!A3=0,"",Keppendur!A3)</f>
        <v>1</v>
      </c>
      <c r="D3" s="44" t="e">
        <f>IF(L3="","",IF(L3&gt;0,_xlfn.RANK.EQ(L3,$L$4:$L$22,1)-COUNTIF($L$4:$L$22,0)))</f>
        <v>#N/A</v>
      </c>
      <c r="E3" s="5" t="str">
        <f>IF(Keppendur!B3=0,"",Keppendur!B3)</f>
        <v>Jóhannes Frank</v>
      </c>
      <c r="F3" s="75">
        <v>10.34</v>
      </c>
      <c r="G3" s="75">
        <v>4.4000000000000004</v>
      </c>
      <c r="H3" s="75">
        <v>5.99</v>
      </c>
      <c r="I3" s="75">
        <v>8.89</v>
      </c>
      <c r="J3" s="75">
        <v>6.38</v>
      </c>
      <c r="K3" s="76">
        <v>6.68</v>
      </c>
      <c r="L3" s="9" cm="1">
        <f t="array" ref="L3">IF(COUNT(F3:J3)=0,"",AVERAGE(_xlfn._xlws.FILTER(F3:J3,ISNUMBER(F3:J3))))</f>
        <v>7.2</v>
      </c>
    </row>
    <row r="4" spans="1:22" ht="16.25" customHeight="1" x14ac:dyDescent="0.2">
      <c r="A4" s="6">
        <f>IF(Keppendur!R4=0,"",Keppendur!R4)</f>
        <v>5</v>
      </c>
      <c r="B4" s="42">
        <f>IF(Keppendur!Q4=0,"",Keppendur!Q4)</f>
        <v>2</v>
      </c>
      <c r="C4" s="43">
        <f>IF(Keppendur!A4=0,"",Keppendur!A4)</f>
        <v>2</v>
      </c>
      <c r="D4" s="44">
        <f>IF(L4="","",IF(L4&gt;0,_xlfn.RANK.EQ(L4,$L$4:$L$22,1)-COUNTIF($L$4:$L$22,0)))</f>
        <v>7</v>
      </c>
      <c r="E4" s="5" t="str">
        <f>IF(Keppendur!B4=0,"",Keppendur!B4)</f>
        <v>Garðar Tryggvason</v>
      </c>
      <c r="F4" s="77">
        <v>7.77</v>
      </c>
      <c r="G4" s="77">
        <v>9.6999999999999993</v>
      </c>
      <c r="H4" s="77">
        <v>11.11</v>
      </c>
      <c r="I4" s="77">
        <v>8.9700000000000006</v>
      </c>
      <c r="J4" s="77">
        <v>13</v>
      </c>
      <c r="K4" s="77"/>
      <c r="L4" s="9" cm="1">
        <f t="array" ref="L4">IF(COUNT(F4:J4)=0,"",AVERAGE(_xlfn._xlws.FILTER(F4:J4,ISNUMBER(F4:J4))))</f>
        <v>10.11</v>
      </c>
    </row>
    <row r="5" spans="1:22" ht="16.25" customHeight="1" x14ac:dyDescent="0.2">
      <c r="A5" s="6">
        <f>IF(Keppendur!R5=0,"",Keppendur!R5)</f>
        <v>4</v>
      </c>
      <c r="B5" s="42">
        <f>IF(Keppendur!Q5=0,"",Keppendur!Q5)</f>
        <v>2</v>
      </c>
      <c r="C5" s="43">
        <f>IF(Keppendur!A5=0,"",Keppendur!A5)</f>
        <v>3</v>
      </c>
      <c r="D5" s="44">
        <f t="shared" ref="D5:D22" si="0">IF(L5="","",IF(L5&gt;0,_xlfn.RANK.EQ(L5,$L$4:$L$22,1)-COUNTIF($L$4:$L$22,0)))</f>
        <v>9</v>
      </c>
      <c r="E5" s="5" t="str">
        <f>IF(Keppendur!B5=0,"",Keppendur!B5)</f>
        <v>Erla Sigurgeirsdóttir</v>
      </c>
      <c r="F5" s="77">
        <v>8.16</v>
      </c>
      <c r="G5" s="77">
        <v>17.61</v>
      </c>
      <c r="H5" s="77">
        <v>5.48</v>
      </c>
      <c r="I5" s="77">
        <v>12.48</v>
      </c>
      <c r="J5" s="77">
        <v>15.73</v>
      </c>
      <c r="K5" s="77"/>
      <c r="L5" s="9" cm="1">
        <f t="array" ref="L5">IF(COUNT(F5:J5)=0,"",AVERAGE(_xlfn._xlws.FILTER(F5:J5,ISNUMBER(F5:J5))))</f>
        <v>11.892000000000001</v>
      </c>
    </row>
    <row r="6" spans="1:22" ht="16.25" customHeight="1" x14ac:dyDescent="0.2">
      <c r="A6" s="6">
        <f>IF(Keppendur!R6=0,"",Keppendur!R6)</f>
        <v>5</v>
      </c>
      <c r="B6" s="42">
        <f>IF(Keppendur!Q6=0,"",Keppendur!Q6)</f>
        <v>1</v>
      </c>
      <c r="C6" s="43">
        <f>IF(Keppendur!A6=0,"",Keppendur!A6)</f>
        <v>4</v>
      </c>
      <c r="D6" s="44">
        <f t="shared" si="0"/>
        <v>3</v>
      </c>
      <c r="E6" s="5" t="str">
        <f>IF(Keppendur!B6=0,"",Keppendur!B6)</f>
        <v>Kristbjörn Tryggvason</v>
      </c>
      <c r="F6" s="77">
        <v>8.32</v>
      </c>
      <c r="G6" s="77">
        <v>4.96</v>
      </c>
      <c r="H6" s="77">
        <v>9.76</v>
      </c>
      <c r="I6" s="77">
        <v>8.81</v>
      </c>
      <c r="J6" s="77">
        <v>9.2100000000000009</v>
      </c>
      <c r="K6" s="77"/>
      <c r="L6" s="9" cm="1">
        <f t="array" ref="L6">IF(COUNT(F6:J6)=0,"",AVERAGE(_xlfn._xlws.FILTER(F6:J6,ISNUMBER(F6:J6))))</f>
        <v>8.2119999999999997</v>
      </c>
    </row>
    <row r="7" spans="1:22" ht="16.25" customHeight="1" x14ac:dyDescent="0.2">
      <c r="A7" s="6">
        <f>IF(Keppendur!R7=0,"",Keppendur!R7)</f>
        <v>2</v>
      </c>
      <c r="B7" s="42">
        <f>IF(Keppendur!Q7=0,"",Keppendur!Q7)</f>
        <v>1</v>
      </c>
      <c r="C7" s="43">
        <f>IF(Keppendur!A7=0,"",Keppendur!A7)</f>
        <v>5</v>
      </c>
      <c r="D7" s="44">
        <f t="shared" si="0"/>
        <v>5</v>
      </c>
      <c r="E7" s="5" t="str">
        <f>IF(Keppendur!B7=0,"",Keppendur!B7)</f>
        <v>Arnþór Haukur Birgisson</v>
      </c>
      <c r="F7" s="77">
        <v>10.45</v>
      </c>
      <c r="G7" s="77">
        <v>2.91</v>
      </c>
      <c r="H7" s="77">
        <v>9.85</v>
      </c>
      <c r="I7" s="77">
        <v>15.75</v>
      </c>
      <c r="J7" s="77">
        <v>6.49</v>
      </c>
      <c r="K7" s="77"/>
      <c r="L7" s="9" cm="1">
        <f t="array" ref="L7">IF(COUNT(F7:J7)=0,"",AVERAGE(_xlfn._xlws.FILTER(F7:J7,ISNUMBER(F7:J7))))</f>
        <v>9.09</v>
      </c>
      <c r="N7" s="8"/>
    </row>
    <row r="8" spans="1:22" ht="16.25" customHeight="1" x14ac:dyDescent="0.2">
      <c r="A8" s="6">
        <f>IF(Keppendur!R8=0,"",Keppendur!R8)</f>
        <v>3</v>
      </c>
      <c r="B8" s="42">
        <f>IF(Keppendur!Q8=0,"",Keppendur!Q8)</f>
        <v>1</v>
      </c>
      <c r="C8" s="43">
        <f>IF(Keppendur!A8=0,"",Keppendur!A8)</f>
        <v>6</v>
      </c>
      <c r="D8" s="44">
        <f t="shared" si="0"/>
        <v>8</v>
      </c>
      <c r="E8" s="5" t="str">
        <f>IF(Keppendur!B8=0,"",Keppendur!B8)</f>
        <v>Jón B. Kristjánsson</v>
      </c>
      <c r="F8" s="77">
        <v>12.27</v>
      </c>
      <c r="G8" s="77">
        <v>7.63</v>
      </c>
      <c r="H8" s="77">
        <v>10.16</v>
      </c>
      <c r="I8" s="77">
        <v>8.93</v>
      </c>
      <c r="J8" s="77">
        <v>15.63</v>
      </c>
      <c r="K8" s="77">
        <v>10.23</v>
      </c>
      <c r="L8" s="9" cm="1">
        <f t="array" ref="L8">IF(COUNT(F8:J8)=0,"",AVERAGE(_xlfn._xlws.FILTER(F8:J8,ISNUMBER(F8:J8))))</f>
        <v>10.923999999999999</v>
      </c>
    </row>
    <row r="9" spans="1:22" ht="16.25" customHeight="1" x14ac:dyDescent="0.2">
      <c r="A9" s="6">
        <f>IF(Keppendur!R9=0,"",Keppendur!R9)</f>
        <v>2</v>
      </c>
      <c r="B9" s="42">
        <f>IF(Keppendur!Q9=0,"",Keppendur!Q9)</f>
        <v>2</v>
      </c>
      <c r="C9" s="43">
        <f>IF(Keppendur!A9=0,"",Keppendur!A9)</f>
        <v>7</v>
      </c>
      <c r="D9" s="44">
        <f t="shared" si="0"/>
        <v>1</v>
      </c>
      <c r="E9" s="5" t="str">
        <f>IF(Keppendur!B9=0,"",Keppendur!B9)</f>
        <v>Gylfi Sigurðsson</v>
      </c>
      <c r="F9" s="77">
        <v>4.7300000000000004</v>
      </c>
      <c r="G9" s="77">
        <v>13.13</v>
      </c>
      <c r="H9" s="77">
        <v>6.85</v>
      </c>
      <c r="I9" s="77">
        <v>9.2200000000000006</v>
      </c>
      <c r="J9" s="77">
        <v>4.4000000000000004</v>
      </c>
      <c r="K9" s="77"/>
      <c r="L9" s="9" cm="1">
        <f t="array" ref="L9">IF(COUNT(F9:J9)=0,"",AVERAGE(_xlfn._xlws.FILTER(F9:J9,ISNUMBER(F9:J9))))</f>
        <v>7.6659999999999995</v>
      </c>
    </row>
    <row r="10" spans="1:22" ht="16.25" customHeight="1" x14ac:dyDescent="0.2">
      <c r="A10" s="6">
        <f>IF(Keppendur!R10=0,"",Keppendur!R10)</f>
        <v>1</v>
      </c>
      <c r="B10" s="42">
        <f>IF(Keppendur!Q10=0,"",Keppendur!Q10)</f>
        <v>1</v>
      </c>
      <c r="C10" s="43">
        <f>IF(Keppendur!A10=0,"",Keppendur!A10)</f>
        <v>8</v>
      </c>
      <c r="D10" s="44">
        <f t="shared" si="0"/>
        <v>4</v>
      </c>
      <c r="E10" s="5" t="str">
        <f>IF(Keppendur!B10=0,"",Keppendur!B10)</f>
        <v>Finnur Steingrímsson</v>
      </c>
      <c r="F10" s="77">
        <v>6.91</v>
      </c>
      <c r="G10" s="77">
        <v>4.1500000000000004</v>
      </c>
      <c r="H10" s="77">
        <v>10.4</v>
      </c>
      <c r="I10" s="77">
        <v>13.27</v>
      </c>
      <c r="J10" s="77">
        <v>9.66</v>
      </c>
      <c r="K10" s="77"/>
      <c r="L10" s="9" cm="1">
        <f t="array" ref="L10">IF(COUNT(F10:J10)=0,"",AVERAGE(_xlfn._xlws.FILTER(F10:J10,ISNUMBER(F10:J10))))</f>
        <v>8.8780000000000001</v>
      </c>
      <c r="N10" s="45"/>
    </row>
    <row r="11" spans="1:22" ht="16.25" customHeight="1" x14ac:dyDescent="0.2">
      <c r="A11" s="6">
        <f>IF(Keppendur!R11=0,"",Keppendur!R11)</f>
        <v>1</v>
      </c>
      <c r="B11" s="42">
        <f>IF(Keppendur!Q11=0,"",Keppendur!Q11)</f>
        <v>2</v>
      </c>
      <c r="C11" s="43">
        <f>IF(Keppendur!A11=0,"",Keppendur!A11)</f>
        <v>9</v>
      </c>
      <c r="D11" s="44">
        <f t="shared" si="0"/>
        <v>6</v>
      </c>
      <c r="E11" s="5" t="str">
        <f>IF(Keppendur!B11=0,"",Keppendur!B11)</f>
        <v>Jóhannes Haukur</v>
      </c>
      <c r="F11" s="77">
        <v>5.31</v>
      </c>
      <c r="G11" s="77">
        <v>6.25</v>
      </c>
      <c r="H11" s="77">
        <v>16.27</v>
      </c>
      <c r="I11" s="77">
        <v>11.85</v>
      </c>
      <c r="J11" s="77">
        <v>8.58</v>
      </c>
      <c r="K11" s="77"/>
      <c r="L11" s="9" cm="1">
        <f t="array" ref="L11">IF(COUNT(F11:J11)=0,"",AVERAGE(_xlfn._xlws.FILTER(F11:J11,ISNUMBER(F11:J11))))</f>
        <v>9.6519999999999992</v>
      </c>
      <c r="N11" s="45"/>
      <c r="O11" s="8"/>
      <c r="P11" s="8"/>
      <c r="Q11" s="8"/>
      <c r="R11" s="8"/>
      <c r="S11" s="8"/>
      <c r="T11" s="8"/>
      <c r="U11" s="8"/>
      <c r="V11" s="8"/>
    </row>
    <row r="12" spans="1:22" ht="16.25" customHeight="1" x14ac:dyDescent="0.2">
      <c r="A12" s="6">
        <f>IF(Keppendur!R12=0,"",Keppendur!R12)</f>
        <v>4</v>
      </c>
      <c r="B12" s="42">
        <f>IF(Keppendur!Q12=0,"",Keppendur!Q12)</f>
        <v>1</v>
      </c>
      <c r="C12" s="43">
        <f>IF(Keppendur!A12=0,"",Keppendur!A12)</f>
        <v>10</v>
      </c>
      <c r="D12" s="44">
        <f t="shared" si="0"/>
        <v>2</v>
      </c>
      <c r="E12" s="5" t="str">
        <f>IF(Keppendur!B12=0,"",Keppendur!B12)</f>
        <v>Ingvar Ísfeld Kristinsson</v>
      </c>
      <c r="F12" s="77">
        <v>9</v>
      </c>
      <c r="G12" s="77">
        <v>6.36</v>
      </c>
      <c r="H12" s="77">
        <v>7.94</v>
      </c>
      <c r="I12" s="77">
        <v>5.52</v>
      </c>
      <c r="J12" s="77">
        <v>10.029999999999999</v>
      </c>
      <c r="K12" s="77">
        <v>6.4</v>
      </c>
      <c r="L12" s="9" cm="1">
        <f t="array" ref="L12">IF(COUNT(F12:J12)=0,"",AVERAGE(_xlfn._xlws.FILTER(F12:J12,ISNUMBER(F12:J12))))</f>
        <v>7.7700000000000005</v>
      </c>
      <c r="O12" s="8"/>
      <c r="P12" s="8"/>
      <c r="Q12" s="8"/>
      <c r="R12" s="8"/>
      <c r="S12" s="8"/>
      <c r="T12" s="8"/>
      <c r="U12" s="8"/>
      <c r="V12" s="8"/>
    </row>
    <row r="13" spans="1:22" ht="16.25" customHeight="1" x14ac:dyDescent="0.2">
      <c r="A13" s="6" t="str">
        <f>IF(Keppendur!R13=0,"",Keppendur!R13)</f>
        <v/>
      </c>
      <c r="B13" s="42" t="str">
        <f>IF(Keppendur!Q13=0,"",Keppendur!Q13)</f>
        <v/>
      </c>
      <c r="C13" s="43" t="str">
        <f>IF(Keppendur!A13=0,"",Keppendur!A13)</f>
        <v/>
      </c>
      <c r="D13" s="44" t="str">
        <f t="shared" si="0"/>
        <v/>
      </c>
      <c r="E13" s="5" t="str">
        <f>IF(Keppendur!B13=0,"",Keppendur!B13)</f>
        <v/>
      </c>
      <c r="F13" s="77"/>
      <c r="G13" s="77"/>
      <c r="H13" s="77"/>
      <c r="I13" s="77"/>
      <c r="J13" s="77"/>
      <c r="K13" s="77"/>
      <c r="L13" s="9" t="str" cm="1">
        <f t="array" ref="L13">IF(COUNT(F13:J13)=0,"",AVERAGE(_xlfn._xlws.FILTER(F13:J13,ISNUMBER(F13:J13))))</f>
        <v/>
      </c>
      <c r="O13" s="8"/>
      <c r="P13" s="8"/>
      <c r="Q13" s="8"/>
      <c r="R13" s="8"/>
      <c r="S13" s="8"/>
      <c r="T13" s="8"/>
      <c r="U13" s="8"/>
      <c r="V13" s="8"/>
    </row>
    <row r="14" spans="1:22" ht="16.25" customHeight="1" x14ac:dyDescent="0.2">
      <c r="A14" s="6" t="str">
        <f>IF(Keppendur!R14=0,"",Keppendur!R14)</f>
        <v/>
      </c>
      <c r="B14" s="42" t="str">
        <f>IF(Keppendur!Q14=0,"",Keppendur!Q14)</f>
        <v/>
      </c>
      <c r="C14" s="43" t="str">
        <f>IF(Keppendur!A14=0,"",Keppendur!A14)</f>
        <v/>
      </c>
      <c r="D14" s="44" t="str">
        <f t="shared" si="0"/>
        <v/>
      </c>
      <c r="E14" s="5" t="str">
        <f>IF(Keppendur!B14=0,"",Keppendur!B14)</f>
        <v/>
      </c>
      <c r="F14" s="77"/>
      <c r="G14" s="77"/>
      <c r="H14" s="77"/>
      <c r="I14" s="77"/>
      <c r="J14" s="77"/>
      <c r="K14" s="77"/>
      <c r="L14" s="9" t="str" cm="1">
        <f t="array" ref="L14">IF(COUNT(F14:J14)=0,"",AVERAGE(_xlfn._xlws.FILTER(F14:J14,ISNUMBER(F14:J14))))</f>
        <v/>
      </c>
      <c r="N14" s="45"/>
      <c r="O14" s="8"/>
      <c r="P14" s="8"/>
      <c r="Q14" s="8"/>
      <c r="R14" s="8"/>
      <c r="S14" s="8"/>
      <c r="T14" s="8"/>
      <c r="U14" s="8"/>
      <c r="V14" s="8"/>
    </row>
    <row r="15" spans="1:22" ht="16.25" customHeight="1" x14ac:dyDescent="0.2">
      <c r="A15" s="6" t="str">
        <f>IF(Keppendur!R15=0,"",Keppendur!R15)</f>
        <v/>
      </c>
      <c r="B15" s="42" t="str">
        <f>IF(Keppendur!Q15=0,"",Keppendur!Q15)</f>
        <v/>
      </c>
      <c r="C15" s="43" t="str">
        <f>IF(Keppendur!A15=0,"",Keppendur!A15)</f>
        <v/>
      </c>
      <c r="D15" s="44" t="str">
        <f t="shared" si="0"/>
        <v/>
      </c>
      <c r="E15" s="5" t="str">
        <f>IF(Keppendur!B15=0,"",Keppendur!B15)</f>
        <v/>
      </c>
      <c r="F15" s="77"/>
      <c r="G15" s="77"/>
      <c r="H15" s="77"/>
      <c r="I15" s="77"/>
      <c r="J15" s="77"/>
      <c r="K15" s="77"/>
      <c r="L15" s="9" t="str" cm="1">
        <f t="array" ref="L15">IF(COUNT(F15:J15)=0,"",AVERAGE(_xlfn._xlws.FILTER(F15:J15,ISNUMBER(F15:J15))))</f>
        <v/>
      </c>
      <c r="N15" s="45"/>
      <c r="O15" s="8"/>
      <c r="P15" s="8"/>
      <c r="Q15" s="8"/>
      <c r="R15" s="8"/>
      <c r="S15" s="8"/>
      <c r="T15" s="8"/>
      <c r="U15" s="8"/>
      <c r="V15" s="8"/>
    </row>
    <row r="16" spans="1:22" x14ac:dyDescent="0.2">
      <c r="A16" s="6" t="str">
        <f>IF(Keppendur!R16=0,"",Keppendur!R16)</f>
        <v/>
      </c>
      <c r="B16" s="42" t="str">
        <f>IF(Keppendur!Q16=0,"",Keppendur!Q16)</f>
        <v/>
      </c>
      <c r="C16" s="43" t="str">
        <f>IF(Keppendur!A16=0,"",Keppendur!A16)</f>
        <v/>
      </c>
      <c r="D16" s="44" t="str">
        <f t="shared" si="0"/>
        <v/>
      </c>
      <c r="E16" s="5" t="str">
        <f>IF(Keppendur!B16=0,"",Keppendur!B16)</f>
        <v/>
      </c>
      <c r="F16" s="77"/>
      <c r="G16" s="77"/>
      <c r="H16" s="77"/>
      <c r="I16" s="77"/>
      <c r="J16" s="77"/>
      <c r="K16" s="77"/>
      <c r="L16" s="9" t="str" cm="1">
        <f t="array" ref="L16">IF(COUNT(F16:J16)=0,"",AVERAGE(_xlfn._xlws.FILTER(F16:J16,ISNUMBER(F16:J16))))</f>
        <v/>
      </c>
      <c r="N16" s="8"/>
      <c r="O16" s="8"/>
      <c r="P16" s="8"/>
      <c r="Q16" s="8"/>
      <c r="R16" s="8"/>
      <c r="S16" s="8"/>
      <c r="T16" s="8"/>
      <c r="U16" s="8"/>
      <c r="V16" s="8"/>
    </row>
    <row r="17" spans="1:22" x14ac:dyDescent="0.2">
      <c r="A17" s="6" t="str">
        <f>IF(Keppendur!R17=0,"",Keppendur!R17)</f>
        <v/>
      </c>
      <c r="B17" s="42" t="str">
        <f>IF(Keppendur!Q17=0,"",Keppendur!Q17)</f>
        <v/>
      </c>
      <c r="C17" s="43" t="str">
        <f>IF(Keppendur!A17=0,"",Keppendur!A17)</f>
        <v/>
      </c>
      <c r="D17" s="44" t="str">
        <f t="shared" si="0"/>
        <v/>
      </c>
      <c r="E17" s="5" t="str">
        <f>IF(Keppendur!B17=0,"",Keppendur!B17)</f>
        <v/>
      </c>
      <c r="F17" s="77"/>
      <c r="G17" s="77"/>
      <c r="H17" s="77"/>
      <c r="I17" s="77"/>
      <c r="J17" s="77"/>
      <c r="K17" s="77"/>
      <c r="L17" s="9" t="str" cm="1">
        <f t="array" ref="L17">IF(COUNT(F17:J17)=0,"",AVERAGE(_xlfn._xlws.FILTER(F17:J17,ISNUMBER(F17:J17))))</f>
        <v/>
      </c>
      <c r="N17" s="8"/>
      <c r="O17" s="8"/>
      <c r="P17" s="8"/>
      <c r="Q17" s="8"/>
      <c r="R17" s="8"/>
      <c r="S17" s="8"/>
      <c r="T17" s="8"/>
      <c r="U17" s="8"/>
      <c r="V17" s="8"/>
    </row>
    <row r="18" spans="1:22" x14ac:dyDescent="0.2">
      <c r="A18" s="6" t="str">
        <f>IF(Keppendur!R18=0,"",Keppendur!R18)</f>
        <v/>
      </c>
      <c r="B18" s="42" t="str">
        <f>IF(Keppendur!Q18=0,"",Keppendur!Q18)</f>
        <v/>
      </c>
      <c r="C18" s="43" t="str">
        <f>IF(Keppendur!A18=0,"",Keppendur!A18)</f>
        <v/>
      </c>
      <c r="D18" s="44" t="str">
        <f t="shared" si="0"/>
        <v/>
      </c>
      <c r="E18" s="5" t="str">
        <f>IF(Keppendur!B18=0,"",Keppendur!B18)</f>
        <v/>
      </c>
      <c r="F18" s="77"/>
      <c r="G18" s="77"/>
      <c r="H18" s="77"/>
      <c r="I18" s="77"/>
      <c r="J18" s="77"/>
      <c r="K18" s="77"/>
      <c r="L18" s="9" t="str" cm="1">
        <f t="array" ref="L18">IF(COUNT(F18:J18)=0,"",AVERAGE(_xlfn._xlws.FILTER(F18:J18,ISNUMBER(F18:J18))))</f>
        <v/>
      </c>
      <c r="N18" s="8"/>
      <c r="O18" s="8"/>
      <c r="P18" s="8"/>
      <c r="Q18" s="8"/>
      <c r="R18" s="8"/>
      <c r="S18" s="8"/>
      <c r="T18" s="8"/>
      <c r="U18" s="8"/>
      <c r="V18" s="8"/>
    </row>
    <row r="19" spans="1:22" x14ac:dyDescent="0.2">
      <c r="A19" s="6" t="str">
        <f>IF(Keppendur!R19=0,"",Keppendur!R19)</f>
        <v/>
      </c>
      <c r="B19" s="42" t="str">
        <f>IF(Keppendur!Q19=0,"",Keppendur!Q19)</f>
        <v/>
      </c>
      <c r="C19" s="43" t="str">
        <f>IF(Keppendur!A19=0,"",Keppendur!A19)</f>
        <v/>
      </c>
      <c r="D19" s="44" t="str">
        <f t="shared" si="0"/>
        <v/>
      </c>
      <c r="E19" s="5" t="str">
        <f>IF(Keppendur!B19=0,"",Keppendur!B19)</f>
        <v/>
      </c>
      <c r="F19" s="77"/>
      <c r="G19" s="77"/>
      <c r="H19" s="77"/>
      <c r="I19" s="77"/>
      <c r="J19" s="77"/>
      <c r="K19" s="77"/>
      <c r="L19" s="9" t="str" cm="1">
        <f t="array" ref="L19">IF(COUNT(F19:J19)=0,"",AVERAGE(_xlfn._xlws.FILTER(F19:J19,ISNUMBER(F19:J19))))</f>
        <v/>
      </c>
      <c r="N19" s="8"/>
      <c r="O19" s="8"/>
      <c r="P19" s="8"/>
      <c r="Q19" s="8"/>
      <c r="R19" s="8"/>
      <c r="S19" s="8"/>
      <c r="T19" s="8"/>
      <c r="U19" s="8"/>
      <c r="V19" s="8"/>
    </row>
    <row r="20" spans="1:22" x14ac:dyDescent="0.2">
      <c r="A20" s="6" t="str">
        <f>IF(Keppendur!R20=0,"",Keppendur!R20)</f>
        <v/>
      </c>
      <c r="B20" s="42" t="str">
        <f>IF(Keppendur!Q20=0,"",Keppendur!Q20)</f>
        <v/>
      </c>
      <c r="C20" s="43" t="str">
        <f>IF(Keppendur!A20=0,"",Keppendur!A20)</f>
        <v/>
      </c>
      <c r="D20" s="44" t="str">
        <f t="shared" si="0"/>
        <v/>
      </c>
      <c r="E20" s="5" t="str">
        <f>IF(Keppendur!B20=0,"",Keppendur!B20)</f>
        <v/>
      </c>
      <c r="F20" s="77"/>
      <c r="G20" s="77"/>
      <c r="H20" s="77"/>
      <c r="I20" s="77"/>
      <c r="J20" s="77"/>
      <c r="K20" s="77"/>
      <c r="L20" s="9" t="str" cm="1">
        <f t="array" ref="L20">IF(COUNT(F20:J20)=0,"",AVERAGE(_xlfn._xlws.FILTER(F20:J20,ISNUMBER(F20:J20))))</f>
        <v/>
      </c>
      <c r="N20" s="8"/>
      <c r="O20" s="8"/>
      <c r="P20" s="8"/>
      <c r="Q20" s="8"/>
      <c r="R20" s="8"/>
      <c r="S20" s="8"/>
      <c r="T20" s="8"/>
      <c r="U20" s="8"/>
      <c r="V20" s="8"/>
    </row>
    <row r="21" spans="1:22" x14ac:dyDescent="0.2">
      <c r="A21" s="6" t="str">
        <f>IF(Keppendur!R21=0,"",Keppendur!R21)</f>
        <v/>
      </c>
      <c r="B21" s="42" t="str">
        <f>IF(Keppendur!Q21=0,"",Keppendur!Q21)</f>
        <v/>
      </c>
      <c r="C21" s="43" t="str">
        <f>IF(Keppendur!A21=0,"",Keppendur!A21)</f>
        <v/>
      </c>
      <c r="D21" s="44" t="str">
        <f t="shared" si="0"/>
        <v/>
      </c>
      <c r="E21" s="5" t="str">
        <f>IF(Keppendur!B21=0,"",Keppendur!B21)</f>
        <v/>
      </c>
      <c r="F21" s="77"/>
      <c r="G21" s="77"/>
      <c r="H21" s="77"/>
      <c r="I21" s="77"/>
      <c r="J21" s="77"/>
      <c r="K21" s="77"/>
      <c r="L21" s="9" t="str" cm="1">
        <f t="array" ref="L21">IF(COUNT(F21:J21)=0,"",AVERAGE(_xlfn._xlws.FILTER(F21:J21,ISNUMBER(F21:J21))))</f>
        <v/>
      </c>
      <c r="N21" s="8"/>
      <c r="O21" s="8"/>
      <c r="P21" s="8"/>
      <c r="Q21" s="8"/>
      <c r="R21" s="8"/>
      <c r="S21" s="8"/>
      <c r="T21" s="8"/>
      <c r="U21" s="8"/>
      <c r="V21" s="8"/>
    </row>
    <row r="22" spans="1:22" x14ac:dyDescent="0.2">
      <c r="A22" s="6" t="str">
        <f>IF(Keppendur!R22=0,"",Keppendur!R22)</f>
        <v/>
      </c>
      <c r="B22" s="42" t="str">
        <f>IF(Keppendur!Q22=0,"",Keppendur!Q22)</f>
        <v/>
      </c>
      <c r="C22" s="43" t="str">
        <f>IF(Keppendur!A22=0,"",Keppendur!A22)</f>
        <v/>
      </c>
      <c r="D22" s="44" t="str">
        <f t="shared" si="0"/>
        <v/>
      </c>
      <c r="E22" s="5" t="str">
        <f>IF(Keppendur!B22=0,"",Keppendur!B22)</f>
        <v/>
      </c>
      <c r="F22" s="77"/>
      <c r="G22" s="77"/>
      <c r="H22" s="77"/>
      <c r="I22" s="77"/>
      <c r="J22" s="77"/>
      <c r="K22" s="77"/>
      <c r="L22" s="9" t="str" cm="1">
        <f t="array" ref="L22">IF(COUNT(F22:J22)=0,"",AVERAGE(_xlfn._xlws.FILTER(F22:J22,ISNUMBER(F22:J22))))</f>
        <v/>
      </c>
      <c r="N22" s="8"/>
      <c r="O22" s="8"/>
      <c r="P22" s="8"/>
      <c r="Q22" s="8"/>
      <c r="R22" s="8"/>
      <c r="S22" s="8"/>
      <c r="T22" s="8"/>
      <c r="U22" s="8"/>
      <c r="V22" s="8"/>
    </row>
    <row r="23" spans="1:22" x14ac:dyDescent="0.2">
      <c r="B23" s="7"/>
      <c r="C23" s="7"/>
      <c r="D23" s="7"/>
      <c r="E23" s="8"/>
      <c r="F23" s="7"/>
      <c r="G23" s="7"/>
      <c r="H23" s="7"/>
      <c r="I23" s="7"/>
      <c r="J23" s="7"/>
      <c r="K23" s="7"/>
      <c r="L23" s="7"/>
      <c r="N23" s="8"/>
      <c r="O23" s="8"/>
      <c r="P23" s="8"/>
      <c r="Q23" s="8"/>
      <c r="R23" s="8"/>
      <c r="S23" s="8"/>
      <c r="T23" s="8"/>
      <c r="U23" s="8"/>
      <c r="V23" s="8"/>
    </row>
  </sheetData>
  <sheetProtection algorithmName="SHA-512" hashValue="j9jK7DRJDtqZbkVUQNfQDZgfCjVItSuZnjLSW66BWFlcYBBP4CvJImxyadLF4BPt+ovXra1m9GK/3uwiDS4N0Q==" saltValue="KR4GkPaFEUNJOrIfWcwtLQ==" spinCount="100000" sheet="1" objects="1" scenarios="1"/>
  <mergeCells count="1">
    <mergeCell ref="F1:I1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B99C7-7A84-4025-891B-5E60F7C9D74A}">
  <dimension ref="A1:L22"/>
  <sheetViews>
    <sheetView topLeftCell="C1" zoomScale="120" zoomScaleNormal="120" workbookViewId="0">
      <selection activeCell="I14" sqref="I14"/>
    </sheetView>
  </sheetViews>
  <sheetFormatPr baseColWidth="10" defaultColWidth="8.83203125" defaultRowHeight="15" x14ac:dyDescent="0.2"/>
  <cols>
    <col min="1" max="1" width="8.83203125" style="24" hidden="1" customWidth="1"/>
    <col min="2" max="2" width="8.83203125" hidden="1" customWidth="1"/>
    <col min="4" max="4" width="26.83203125" customWidth="1"/>
    <col min="10" max="10" width="11.1640625" customWidth="1"/>
    <col min="11" max="11" width="10.1640625" customWidth="1"/>
    <col min="12" max="12" width="8.83203125" hidden="1" customWidth="1"/>
  </cols>
  <sheetData>
    <row r="1" spans="1:12" ht="22" x14ac:dyDescent="0.3">
      <c r="H1" s="19" t="s">
        <v>60</v>
      </c>
    </row>
    <row r="2" spans="1:12" s="38" customFormat="1" ht="19" x14ac:dyDescent="0.25">
      <c r="A2" s="4" t="s">
        <v>29</v>
      </c>
      <c r="B2" s="1" t="s">
        <v>0</v>
      </c>
      <c r="C2" s="1" t="s">
        <v>72</v>
      </c>
      <c r="D2" s="2" t="s">
        <v>1</v>
      </c>
      <c r="E2" s="14" t="s">
        <v>2</v>
      </c>
      <c r="F2" s="14" t="s">
        <v>3</v>
      </c>
      <c r="G2" s="14" t="s">
        <v>4</v>
      </c>
      <c r="H2" s="14" t="s">
        <v>5</v>
      </c>
      <c r="I2" s="14" t="s">
        <v>6</v>
      </c>
      <c r="J2" s="16" t="s">
        <v>54</v>
      </c>
      <c r="K2" s="17" t="s">
        <v>55</v>
      </c>
      <c r="L2" s="18" t="s">
        <v>56</v>
      </c>
    </row>
    <row r="3" spans="1:12" s="29" customFormat="1" ht="16" x14ac:dyDescent="0.2">
      <c r="A3" s="35">
        <f>IF(Keppendur!R3=0,"",Keppendur!R3)</f>
        <v>3</v>
      </c>
      <c r="B3" s="36">
        <f>IF(Keppendur!Q3=0,"",Keppendur!Q3)</f>
        <v>2</v>
      </c>
      <c r="C3" s="40">
        <f>IF(Keppendur!A3=0,"",Keppendur!A3)</f>
        <v>1</v>
      </c>
      <c r="D3" s="20" t="str">
        <f>IF(Keppendur!B3=0,"",Keppendur!B3)</f>
        <v>Jóhannes Frank</v>
      </c>
      <c r="E3" s="64">
        <v>21.07</v>
      </c>
      <c r="F3" s="64">
        <v>15.21</v>
      </c>
      <c r="G3" s="64">
        <v>13.07</v>
      </c>
      <c r="H3" s="64">
        <v>8.61</v>
      </c>
      <c r="I3" s="64">
        <v>12.92</v>
      </c>
      <c r="J3" s="64">
        <v>24.5</v>
      </c>
      <c r="K3" s="34" cm="1">
        <f t="array" ref="K3">IF(COUNT(E3:I3)=0,"",AVERAGE(_xlfn._xlws.FILTER(E3:I3,ISNUMBER(E3:I3))))</f>
        <v>14.175999999999998</v>
      </c>
      <c r="L3" s="37">
        <f t="shared" ref="L3:L14" si="0">IF(K3="","",IF(K3&gt;0,_xlfn.RANK.EQ(K3,$K$3:$K$14,1)-COUNTIF($K$3:$K$14,0)))</f>
        <v>1</v>
      </c>
    </row>
    <row r="4" spans="1:12" s="29" customFormat="1" ht="16" x14ac:dyDescent="0.2">
      <c r="A4" s="35">
        <f>IF(Keppendur!R4=0,"",Keppendur!R4)</f>
        <v>5</v>
      </c>
      <c r="B4" s="36">
        <f>IF(Keppendur!Q4=0,"",Keppendur!Q4)</f>
        <v>2</v>
      </c>
      <c r="C4" s="40">
        <f>IF(Keppendur!A4=0,"",Keppendur!A4)</f>
        <v>2</v>
      </c>
      <c r="D4" s="20" t="str">
        <f>IF(Keppendur!B4=0,"",Keppendur!B4)</f>
        <v>Garðar Tryggvason</v>
      </c>
      <c r="E4" s="64">
        <v>21.32</v>
      </c>
      <c r="F4" s="64">
        <v>29.35</v>
      </c>
      <c r="G4" s="64">
        <v>254</v>
      </c>
      <c r="H4" s="64">
        <v>24.82</v>
      </c>
      <c r="I4" s="64">
        <v>24.15</v>
      </c>
      <c r="J4" s="64"/>
      <c r="K4" s="34" cm="1">
        <f t="array" ref="K4">IF(COUNT(E4:I4)=0,"",AVERAGE(_xlfn._xlws.FILTER(E4:I4,ISNUMBER(E4:I4))))</f>
        <v>70.727999999999994</v>
      </c>
      <c r="L4" s="37">
        <f t="shared" si="0"/>
        <v>10</v>
      </c>
    </row>
    <row r="5" spans="1:12" s="29" customFormat="1" ht="16" x14ac:dyDescent="0.2">
      <c r="A5" s="35">
        <f>IF(Keppendur!R5=0,"",Keppendur!R5)</f>
        <v>4</v>
      </c>
      <c r="B5" s="36">
        <f>IF(Keppendur!Q5=0,"",Keppendur!Q5)</f>
        <v>2</v>
      </c>
      <c r="C5" s="40">
        <f>IF(Keppendur!A5=0,"",Keppendur!A5)</f>
        <v>3</v>
      </c>
      <c r="D5" s="20" t="str">
        <f>IF(Keppendur!B5=0,"",Keppendur!B5)</f>
        <v>Erla Sigurgeirsdóttir</v>
      </c>
      <c r="E5" s="64">
        <v>20.32</v>
      </c>
      <c r="F5" s="64">
        <v>34.159999999999997</v>
      </c>
      <c r="G5" s="64">
        <v>33.72</v>
      </c>
      <c r="H5" s="64">
        <v>21.44</v>
      </c>
      <c r="I5" s="64">
        <v>25.65</v>
      </c>
      <c r="J5" s="64"/>
      <c r="K5" s="34" cm="1">
        <f t="array" ref="K5">IF(COUNT(E5:I5)=0,"",AVERAGE(_xlfn._xlws.FILTER(E5:I5,ISNUMBER(E5:I5))))</f>
        <v>27.058</v>
      </c>
      <c r="L5" s="37">
        <f t="shared" si="0"/>
        <v>5</v>
      </c>
    </row>
    <row r="6" spans="1:12" s="29" customFormat="1" ht="16" x14ac:dyDescent="0.2">
      <c r="A6" s="35">
        <f>IF(Keppendur!R6=0,"",Keppendur!R6)</f>
        <v>5</v>
      </c>
      <c r="B6" s="36">
        <f>IF(Keppendur!Q6=0,"",Keppendur!Q6)</f>
        <v>1</v>
      </c>
      <c r="C6" s="40">
        <f>IF(Keppendur!A6=0,"",Keppendur!A6)</f>
        <v>4</v>
      </c>
      <c r="D6" s="20" t="str">
        <f>IF(Keppendur!B6=0,"",Keppendur!B6)</f>
        <v>Kristbjörn Tryggvason</v>
      </c>
      <c r="E6" s="64">
        <v>9.26</v>
      </c>
      <c r="F6" s="64">
        <v>16.36</v>
      </c>
      <c r="G6" s="64">
        <v>19.37</v>
      </c>
      <c r="H6" s="64">
        <v>9.75</v>
      </c>
      <c r="I6" s="64">
        <v>17.809999999999999</v>
      </c>
      <c r="J6" s="64">
        <v>19.29</v>
      </c>
      <c r="K6" s="34" cm="1">
        <f t="array" ref="K6">IF(COUNT(E6:I6)=0,"",AVERAGE(_xlfn._xlws.FILTER(E6:I6,ISNUMBER(E6:I6))))</f>
        <v>14.51</v>
      </c>
      <c r="L6" s="37">
        <f t="shared" si="0"/>
        <v>2</v>
      </c>
    </row>
    <row r="7" spans="1:12" s="29" customFormat="1" ht="16" x14ac:dyDescent="0.2">
      <c r="A7" s="35">
        <f>IF(Keppendur!R7=0,"",Keppendur!R7)</f>
        <v>2</v>
      </c>
      <c r="B7" s="36">
        <f>IF(Keppendur!Q7=0,"",Keppendur!Q7)</f>
        <v>1</v>
      </c>
      <c r="C7" s="40">
        <f>IF(Keppendur!A7=0,"",Keppendur!A7)</f>
        <v>5</v>
      </c>
      <c r="D7" s="20" t="str">
        <f>IF(Keppendur!B7=0,"",Keppendur!B7)</f>
        <v>Arnþór Haukur Birgisson</v>
      </c>
      <c r="E7" s="64">
        <v>68.989999999999995</v>
      </c>
      <c r="F7" s="64">
        <v>17.21</v>
      </c>
      <c r="G7" s="64">
        <v>29.43</v>
      </c>
      <c r="H7" s="64">
        <v>17.66</v>
      </c>
      <c r="I7" s="64">
        <v>27.3</v>
      </c>
      <c r="J7" s="64">
        <v>33.14</v>
      </c>
      <c r="K7" s="34" cm="1">
        <f t="array" ref="K7">IF(COUNT(E7:I7)=0,"",AVERAGE(_xlfn._xlws.FILTER(E7:I7,ISNUMBER(E7:I7))))</f>
        <v>32.118000000000002</v>
      </c>
      <c r="L7" s="37">
        <f t="shared" si="0"/>
        <v>7</v>
      </c>
    </row>
    <row r="8" spans="1:12" s="29" customFormat="1" ht="16" x14ac:dyDescent="0.2">
      <c r="A8" s="35">
        <f>IF(Keppendur!R8=0,"",Keppendur!R8)</f>
        <v>3</v>
      </c>
      <c r="B8" s="36">
        <f>IF(Keppendur!Q8=0,"",Keppendur!Q8)</f>
        <v>1</v>
      </c>
      <c r="C8" s="40">
        <f>IF(Keppendur!A8=0,"",Keppendur!A8)</f>
        <v>6</v>
      </c>
      <c r="D8" s="20" t="str">
        <f>IF(Keppendur!B8=0,"",Keppendur!B8)</f>
        <v>Jón B. Kristjánsson</v>
      </c>
      <c r="E8" s="64">
        <v>22.21</v>
      </c>
      <c r="F8" s="64">
        <v>33.57</v>
      </c>
      <c r="G8" s="64">
        <v>34.68</v>
      </c>
      <c r="H8" s="64">
        <v>20.82</v>
      </c>
      <c r="I8" s="64">
        <v>13.63</v>
      </c>
      <c r="J8" s="64">
        <v>43.37</v>
      </c>
      <c r="K8" s="34" cm="1">
        <f t="array" ref="K8">IF(COUNT(E8:I8)=0,"",AVERAGE(_xlfn._xlws.FILTER(E8:I8,ISNUMBER(E8:I8))))</f>
        <v>24.981999999999999</v>
      </c>
      <c r="L8" s="37">
        <f t="shared" si="0"/>
        <v>3</v>
      </c>
    </row>
    <row r="9" spans="1:12" s="29" customFormat="1" ht="16" x14ac:dyDescent="0.2">
      <c r="A9" s="35">
        <f>IF(Keppendur!R9=0,"",Keppendur!R9)</f>
        <v>2</v>
      </c>
      <c r="B9" s="36">
        <f>IF(Keppendur!Q9=0,"",Keppendur!Q9)</f>
        <v>2</v>
      </c>
      <c r="C9" s="40">
        <f>IF(Keppendur!A9=0,"",Keppendur!A9)</f>
        <v>7</v>
      </c>
      <c r="D9" s="20" t="str">
        <f>IF(Keppendur!B9=0,"",Keppendur!B9)</f>
        <v>Gylfi Sigurðsson</v>
      </c>
      <c r="E9" s="64">
        <v>47.63</v>
      </c>
      <c r="F9" s="64">
        <v>42.66</v>
      </c>
      <c r="G9" s="64">
        <v>21.33</v>
      </c>
      <c r="H9" s="64">
        <v>33.61</v>
      </c>
      <c r="I9" s="64">
        <v>28.86</v>
      </c>
      <c r="J9" s="64"/>
      <c r="K9" s="34" cm="1">
        <f t="array" ref="K9">IF(COUNT(E9:I9)=0,"",AVERAGE(_xlfn._xlws.FILTER(E9:I9,ISNUMBER(E9:I9))))</f>
        <v>34.817999999999998</v>
      </c>
      <c r="L9" s="37">
        <f t="shared" si="0"/>
        <v>8</v>
      </c>
    </row>
    <row r="10" spans="1:12" s="29" customFormat="1" ht="16" x14ac:dyDescent="0.2">
      <c r="A10" s="35">
        <f>IF(Keppendur!R10=0,"",Keppendur!R10)</f>
        <v>1</v>
      </c>
      <c r="B10" s="36">
        <f>IF(Keppendur!Q10=0,"",Keppendur!Q10)</f>
        <v>1</v>
      </c>
      <c r="C10" s="40">
        <f>IF(Keppendur!A10=0,"",Keppendur!A10)</f>
        <v>8</v>
      </c>
      <c r="D10" s="20" t="str">
        <f>IF(Keppendur!B10=0,"",Keppendur!B10)</f>
        <v>Finnur Steingrímsson</v>
      </c>
      <c r="E10" s="64">
        <v>35.86</v>
      </c>
      <c r="F10" s="64">
        <v>16.239999999999998</v>
      </c>
      <c r="G10" s="64">
        <v>25.81</v>
      </c>
      <c r="H10" s="64">
        <v>30.89</v>
      </c>
      <c r="I10" s="64">
        <v>26.29</v>
      </c>
      <c r="J10" s="64"/>
      <c r="K10" s="34" cm="1">
        <f t="array" ref="K10">IF(COUNT(E10:I10)=0,"",AVERAGE(_xlfn._xlws.FILTER(E10:I10,ISNUMBER(E10:I10))))</f>
        <v>27.018000000000001</v>
      </c>
      <c r="L10" s="37">
        <f t="shared" si="0"/>
        <v>4</v>
      </c>
    </row>
    <row r="11" spans="1:12" s="29" customFormat="1" ht="16" x14ac:dyDescent="0.2">
      <c r="A11" s="35">
        <f>IF(Keppendur!R12=0,"",Keppendur!R12)</f>
        <v>4</v>
      </c>
      <c r="B11" s="36">
        <f>IF(Keppendur!Q12=0,"",Keppendur!Q12)</f>
        <v>1</v>
      </c>
      <c r="C11" s="40">
        <f>IF(Keppendur!A11=0,"",Keppendur!A11)</f>
        <v>9</v>
      </c>
      <c r="D11" s="20" t="str">
        <f>IF(Keppendur!B11=0,"",Keppendur!B11)</f>
        <v>Jóhannes Haukur</v>
      </c>
      <c r="E11" s="64">
        <v>40.98</v>
      </c>
      <c r="F11" s="64">
        <v>30.77</v>
      </c>
      <c r="G11" s="64">
        <v>46.09</v>
      </c>
      <c r="H11" s="64">
        <v>37.700000000000003</v>
      </c>
      <c r="I11" s="64">
        <v>19.22</v>
      </c>
      <c r="J11" s="64"/>
      <c r="K11" s="34" cm="1">
        <f t="array" ref="K11">IF(COUNT(E11:I11)=0,"",AVERAGE(_xlfn._xlws.FILTER(E11:I11,ISNUMBER(E11:I11))))</f>
        <v>34.952000000000005</v>
      </c>
      <c r="L11" s="37">
        <f t="shared" si="0"/>
        <v>9</v>
      </c>
    </row>
    <row r="12" spans="1:12" s="29" customFormat="1" ht="16" x14ac:dyDescent="0.2">
      <c r="A12" s="35" t="str">
        <f>IF(Keppendur!R13=0,"",Keppendur!R13)</f>
        <v/>
      </c>
      <c r="B12" s="36" t="str">
        <f>IF(Keppendur!Q13=0,"",Keppendur!Q13)</f>
        <v/>
      </c>
      <c r="C12" s="40">
        <f>IF(Keppendur!A12=0,"",Keppendur!A12)</f>
        <v>10</v>
      </c>
      <c r="D12" s="20" t="str">
        <f>IF(Keppendur!B12=0,"",Keppendur!B12)</f>
        <v>Ingvar Ísfeld Kristinsson</v>
      </c>
      <c r="E12" s="64">
        <v>23.4</v>
      </c>
      <c r="F12" s="64">
        <v>24.4</v>
      </c>
      <c r="G12" s="64">
        <v>24.05</v>
      </c>
      <c r="H12" s="64">
        <v>32.82</v>
      </c>
      <c r="I12" s="64">
        <v>30.7</v>
      </c>
      <c r="J12" s="64">
        <v>37.659999999999997</v>
      </c>
      <c r="K12" s="34" cm="1">
        <f t="array" ref="K12">IF(COUNT(E12:I12)=0,"",AVERAGE(_xlfn._xlws.FILTER(E12:I12,ISNUMBER(E12:I12))))</f>
        <v>27.073999999999995</v>
      </c>
      <c r="L12" s="37">
        <f t="shared" si="0"/>
        <v>6</v>
      </c>
    </row>
    <row r="13" spans="1:12" s="29" customFormat="1" ht="16" x14ac:dyDescent="0.2">
      <c r="A13" s="35">
        <f>IF(Keppendur!R11=0,"",Keppendur!R11)</f>
        <v>1</v>
      </c>
      <c r="B13" s="36">
        <f>IF(Keppendur!Q11=0,"",Keppendur!Q11)</f>
        <v>2</v>
      </c>
      <c r="C13" s="40" t="str">
        <f>IF(Keppendur!A13=0,"",Keppendur!A13)</f>
        <v/>
      </c>
      <c r="D13" s="20" t="str">
        <f>IF(Keppendur!B13=0,"",Keppendur!B13)</f>
        <v/>
      </c>
      <c r="E13" s="64"/>
      <c r="F13" s="64"/>
      <c r="G13" s="64"/>
      <c r="H13" s="64"/>
      <c r="I13" s="64"/>
      <c r="J13" s="64"/>
      <c r="K13" s="34" t="str" cm="1">
        <f t="array" ref="K13">IF(COUNT(E13:I13)=0,"",AVERAGE(_xlfn._xlws.FILTER(E13:I13,ISNUMBER(E13:I13))))</f>
        <v/>
      </c>
      <c r="L13" s="37" t="str">
        <f t="shared" si="0"/>
        <v/>
      </c>
    </row>
    <row r="14" spans="1:12" s="29" customFormat="1" ht="16" x14ac:dyDescent="0.2">
      <c r="A14" s="35" t="str">
        <f>IF(Keppendur!R14=0,"",Keppendur!R14)</f>
        <v/>
      </c>
      <c r="B14" s="36" t="str">
        <f>IF(Keppendur!Q14=0,"",Keppendur!Q14)</f>
        <v/>
      </c>
      <c r="C14" s="40" t="str">
        <f>IF(Keppendur!A14=0,"",Keppendur!A14)</f>
        <v/>
      </c>
      <c r="D14" s="20" t="str">
        <f>IF(Keppendur!B14=0,"",Keppendur!B14)</f>
        <v/>
      </c>
      <c r="E14" s="64"/>
      <c r="F14" s="64"/>
      <c r="G14" s="64"/>
      <c r="H14" s="64"/>
      <c r="I14" s="64"/>
      <c r="J14" s="64"/>
      <c r="K14" s="34" t="str" cm="1">
        <f t="array" ref="K14">IF(COUNT(E14:J14)=0,"",AVERAGE(_xlfn._xlws.FILTER(E14:J14,ISNUMBER(E14:J14))))</f>
        <v/>
      </c>
      <c r="L14" s="37" t="str">
        <f t="shared" si="0"/>
        <v/>
      </c>
    </row>
    <row r="15" spans="1:12" ht="16" x14ac:dyDescent="0.2">
      <c r="C15" s="40" t="str">
        <f>IF(Keppendur!A15=0,"",Keppendur!A15)</f>
        <v/>
      </c>
      <c r="D15" s="20" t="str">
        <f>IF(Keppendur!B15=0,"",Keppendur!B15)</f>
        <v/>
      </c>
      <c r="E15" s="64"/>
      <c r="F15" s="64"/>
      <c r="G15" s="64"/>
      <c r="H15" s="64"/>
      <c r="I15" s="64"/>
      <c r="J15" s="64"/>
      <c r="K15" s="34" t="str" cm="1">
        <f t="array" ref="K15">IF(COUNT(E15:J15)=0,"",AVERAGE(_xlfn._xlws.FILTER(E15:J15,ISNUMBER(E15:J15))))</f>
        <v/>
      </c>
    </row>
    <row r="16" spans="1:12" ht="16" x14ac:dyDescent="0.2">
      <c r="C16" s="40" t="str">
        <f>IF(Keppendur!A16=0,"",Keppendur!A16)</f>
        <v/>
      </c>
      <c r="D16" s="20" t="str">
        <f>IF(Keppendur!B16=0,"",Keppendur!B16)</f>
        <v/>
      </c>
      <c r="E16" s="64"/>
      <c r="F16" s="64"/>
      <c r="G16" s="64"/>
      <c r="H16" s="64"/>
      <c r="I16" s="64"/>
      <c r="J16" s="64"/>
      <c r="K16" s="34" t="str" cm="1">
        <f t="array" ref="K16">IF(COUNT(E16:J16)=0,"",AVERAGE(_xlfn._xlws.FILTER(E16:J16,ISNUMBER(E16:J16))))</f>
        <v/>
      </c>
    </row>
    <row r="17" spans="3:11" ht="16" x14ac:dyDescent="0.2">
      <c r="C17" s="40" t="str">
        <f>IF(Keppendur!A17=0,"",Keppendur!A17)</f>
        <v/>
      </c>
      <c r="D17" s="20" t="str">
        <f>IF(Keppendur!B17=0,"",Keppendur!B17)</f>
        <v/>
      </c>
      <c r="E17" s="64"/>
      <c r="F17" s="64"/>
      <c r="G17" s="64"/>
      <c r="H17" s="64"/>
      <c r="I17" s="64"/>
      <c r="J17" s="64"/>
      <c r="K17" s="34" t="str" cm="1">
        <f t="array" ref="K17">IF(COUNT(E17:J17)=0,"",AVERAGE(_xlfn._xlws.FILTER(E17:J17,ISNUMBER(E17:J17))))</f>
        <v/>
      </c>
    </row>
    <row r="18" spans="3:11" ht="16" x14ac:dyDescent="0.2">
      <c r="C18" s="40" t="str">
        <f>IF(Keppendur!A18=0,"",Keppendur!A18)</f>
        <v/>
      </c>
      <c r="D18" s="20" t="str">
        <f>IF(Keppendur!B18=0,"",Keppendur!B18)</f>
        <v/>
      </c>
      <c r="E18" s="64"/>
      <c r="F18" s="64"/>
      <c r="G18" s="64"/>
      <c r="H18" s="64"/>
      <c r="I18" s="64"/>
      <c r="J18" s="64"/>
      <c r="K18" s="34" t="str" cm="1">
        <f t="array" ref="K18">IF(COUNT(E18:J18)=0,"",AVERAGE(_xlfn._xlws.FILTER(E18:J18,ISNUMBER(E18:J18))))</f>
        <v/>
      </c>
    </row>
    <row r="19" spans="3:11" ht="16" x14ac:dyDescent="0.2">
      <c r="C19" s="40" t="str">
        <f>IF(Keppendur!A19=0,"",Keppendur!A19)</f>
        <v/>
      </c>
      <c r="D19" s="20" t="str">
        <f>IF(Keppendur!B19=0,"",Keppendur!B19)</f>
        <v/>
      </c>
      <c r="E19" s="64"/>
      <c r="F19" s="64"/>
      <c r="G19" s="64"/>
      <c r="H19" s="64"/>
      <c r="I19" s="64"/>
      <c r="J19" s="64"/>
      <c r="K19" s="34" t="str" cm="1">
        <f t="array" ref="K19">IF(COUNT(E19:J19)=0,"",AVERAGE(_xlfn._xlws.FILTER(E19:J19,ISNUMBER(E19:J19))))</f>
        <v/>
      </c>
    </row>
    <row r="20" spans="3:11" ht="16" x14ac:dyDescent="0.2">
      <c r="C20" s="40" t="str">
        <f>IF(Keppendur!A20=0,"",Keppendur!A20)</f>
        <v/>
      </c>
      <c r="D20" s="20" t="str">
        <f>IF(Keppendur!B20=0,"",Keppendur!B20)</f>
        <v/>
      </c>
      <c r="E20" s="64"/>
      <c r="F20" s="64"/>
      <c r="G20" s="64"/>
      <c r="H20" s="64"/>
      <c r="I20" s="64"/>
      <c r="J20" s="64"/>
      <c r="K20" s="34" t="str" cm="1">
        <f t="array" ref="K20">IF(COUNT(E20:J20)=0,"",AVERAGE(_xlfn._xlws.FILTER(E20:J20,ISNUMBER(E20:J20))))</f>
        <v/>
      </c>
    </row>
    <row r="21" spans="3:11" ht="16" x14ac:dyDescent="0.2">
      <c r="C21" s="40" t="str">
        <f>IF(Keppendur!A21=0,"",Keppendur!A21)</f>
        <v/>
      </c>
      <c r="D21" s="20" t="str">
        <f>IF(Keppendur!B21=0,"",Keppendur!B21)</f>
        <v/>
      </c>
      <c r="E21" s="64"/>
      <c r="F21" s="64"/>
      <c r="G21" s="64"/>
      <c r="H21" s="64"/>
      <c r="I21" s="64"/>
      <c r="J21" s="64"/>
      <c r="K21" s="34" t="str" cm="1">
        <f t="array" ref="K21">IF(COUNT(E21:J21)=0,"",AVERAGE(_xlfn._xlws.FILTER(E21:J21,ISNUMBER(E21:J21))))</f>
        <v/>
      </c>
    </row>
    <row r="22" spans="3:11" ht="16" x14ac:dyDescent="0.2">
      <c r="C22" s="40" t="str">
        <f>IF(Keppendur!A22=0,"",Keppendur!A22)</f>
        <v/>
      </c>
      <c r="D22" s="20" t="str">
        <f>IF(Keppendur!B22=0,"",Keppendur!B22)</f>
        <v/>
      </c>
      <c r="E22" s="64"/>
      <c r="F22" s="64"/>
      <c r="G22" s="64"/>
      <c r="H22" s="64"/>
      <c r="I22" s="64"/>
      <c r="J22" s="64"/>
      <c r="K22" s="34" t="str" cm="1">
        <f t="array" ref="K22">IF(COUNT(E22:J22)=0,"",AVERAGE(_xlfn._xlws.FILTER(E22:J22,ISNUMBER(E22:J22))))</f>
        <v/>
      </c>
    </row>
  </sheetData>
  <sheetProtection algorithmName="SHA-512" hashValue="SjTIEgPSHPrUeMqBI/7UuDp627tsxjMNXp8uzzagUdqR4IGRj/M8cKZ/vK2MMWb2JNTn6jRE1IGXZ3CrDawfkg==" saltValue="kKD7vab+QkLSQqJPx+xq8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1780E-3E2D-4A52-9524-9B480526F257}">
  <dimension ref="A1:J22"/>
  <sheetViews>
    <sheetView zoomScale="120" zoomScaleNormal="120" workbookViewId="0">
      <selection activeCell="A22" sqref="A22"/>
    </sheetView>
  </sheetViews>
  <sheetFormatPr baseColWidth="10" defaultColWidth="8.83203125" defaultRowHeight="15" x14ac:dyDescent="0.2"/>
  <cols>
    <col min="2" max="2" width="19.83203125" customWidth="1"/>
    <col min="8" max="8" width="11.5" customWidth="1"/>
    <col min="9" max="9" width="11.5" style="24" customWidth="1"/>
    <col min="10" max="10" width="8.83203125" style="24"/>
  </cols>
  <sheetData>
    <row r="1" spans="1:9" ht="22" x14ac:dyDescent="0.3">
      <c r="B1" s="21"/>
      <c r="D1" s="90" t="s">
        <v>57</v>
      </c>
      <c r="E1" s="90"/>
      <c r="F1" s="90"/>
    </row>
    <row r="2" spans="1:9" ht="19" x14ac:dyDescent="0.25">
      <c r="A2" s="4" t="s">
        <v>62</v>
      </c>
      <c r="B2" s="22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4" t="s">
        <v>54</v>
      </c>
      <c r="I2" s="3" t="s">
        <v>55</v>
      </c>
    </row>
    <row r="3" spans="1:9" x14ac:dyDescent="0.2">
      <c r="A3" s="6" cm="1">
        <f t="array" ref="A3:I22">_xlfn._xlws.SORT('reikna 100m'!A3:I22,1,1)</f>
        <v>1</v>
      </c>
      <c r="B3" s="23" t="str">
        <v>Jóhannes Frank</v>
      </c>
      <c r="C3" s="39">
        <v>10.34</v>
      </c>
      <c r="D3" s="39">
        <v>4.4000000000000004</v>
      </c>
      <c r="E3" s="39">
        <v>5.99</v>
      </c>
      <c r="F3" s="39">
        <v>8.89</v>
      </c>
      <c r="G3" s="39">
        <v>6.38</v>
      </c>
      <c r="H3" s="39">
        <v>6.68</v>
      </c>
      <c r="I3" s="9">
        <v>7.2</v>
      </c>
    </row>
    <row r="4" spans="1:9" x14ac:dyDescent="0.2">
      <c r="A4" s="6">
        <v>2</v>
      </c>
      <c r="B4" s="23" t="str">
        <v>Gylfi Sigurðsson</v>
      </c>
      <c r="C4" s="39">
        <v>4.7300000000000004</v>
      </c>
      <c r="D4" s="39">
        <v>13.13</v>
      </c>
      <c r="E4" s="39">
        <v>6.85</v>
      </c>
      <c r="F4" s="39">
        <v>9.2200000000000006</v>
      </c>
      <c r="G4" s="39">
        <v>4.4000000000000004</v>
      </c>
      <c r="H4" s="39" t="str">
        <v/>
      </c>
      <c r="I4" s="9">
        <v>7.6659999999999995</v>
      </c>
    </row>
    <row r="5" spans="1:9" x14ac:dyDescent="0.2">
      <c r="A5" s="6">
        <v>3</v>
      </c>
      <c r="B5" s="23" t="str">
        <v>Ingvar Ísfeld Kristinsson</v>
      </c>
      <c r="C5" s="39">
        <v>9</v>
      </c>
      <c r="D5" s="39">
        <v>6.36</v>
      </c>
      <c r="E5" s="39">
        <v>7.94</v>
      </c>
      <c r="F5" s="39">
        <v>5.52</v>
      </c>
      <c r="G5" s="39">
        <v>10.029999999999999</v>
      </c>
      <c r="H5" s="39">
        <v>6.4</v>
      </c>
      <c r="I5" s="9">
        <v>7.7700000000000005</v>
      </c>
    </row>
    <row r="6" spans="1:9" x14ac:dyDescent="0.2">
      <c r="A6" s="6">
        <v>4</v>
      </c>
      <c r="B6" s="23" t="str">
        <v>Kristbjörn Tryggvason</v>
      </c>
      <c r="C6" s="39">
        <v>8.32</v>
      </c>
      <c r="D6" s="39">
        <v>4.96</v>
      </c>
      <c r="E6" s="39">
        <v>9.76</v>
      </c>
      <c r="F6" s="39">
        <v>8.81</v>
      </c>
      <c r="G6" s="39">
        <v>9.2100000000000009</v>
      </c>
      <c r="H6" s="39" t="str">
        <v/>
      </c>
      <c r="I6" s="9">
        <v>8.2119999999999997</v>
      </c>
    </row>
    <row r="7" spans="1:9" x14ac:dyDescent="0.2">
      <c r="A7" s="6">
        <v>5</v>
      </c>
      <c r="B7" s="23" t="str">
        <v>Finnur Steingrímsson</v>
      </c>
      <c r="C7" s="39">
        <v>6.91</v>
      </c>
      <c r="D7" s="39">
        <v>4.1500000000000004</v>
      </c>
      <c r="E7" s="39">
        <v>10.4</v>
      </c>
      <c r="F7" s="39">
        <v>13.27</v>
      </c>
      <c r="G7" s="39">
        <v>9.66</v>
      </c>
      <c r="H7" s="39" t="str">
        <v/>
      </c>
      <c r="I7" s="9">
        <v>8.8780000000000001</v>
      </c>
    </row>
    <row r="8" spans="1:9" x14ac:dyDescent="0.2">
      <c r="A8" s="6">
        <v>6</v>
      </c>
      <c r="B8" s="23" t="str">
        <v>Arnþór Haukur Birgisson</v>
      </c>
      <c r="C8" s="39">
        <v>10.45</v>
      </c>
      <c r="D8" s="39">
        <v>2.91</v>
      </c>
      <c r="E8" s="39">
        <v>9.85</v>
      </c>
      <c r="F8" s="39">
        <v>15.75</v>
      </c>
      <c r="G8" s="39">
        <v>6.49</v>
      </c>
      <c r="H8" s="39" t="str">
        <v/>
      </c>
      <c r="I8" s="9">
        <v>9.09</v>
      </c>
    </row>
    <row r="9" spans="1:9" x14ac:dyDescent="0.2">
      <c r="A9" s="6">
        <v>7</v>
      </c>
      <c r="B9" s="23" t="str">
        <v>Jóhannes Haukur</v>
      </c>
      <c r="C9" s="39">
        <v>5.31</v>
      </c>
      <c r="D9" s="39">
        <v>6.25</v>
      </c>
      <c r="E9" s="39">
        <v>16.27</v>
      </c>
      <c r="F9" s="39">
        <v>11.85</v>
      </c>
      <c r="G9" s="39">
        <v>8.58</v>
      </c>
      <c r="H9" s="39" t="str">
        <v/>
      </c>
      <c r="I9" s="9">
        <v>9.6519999999999992</v>
      </c>
    </row>
    <row r="10" spans="1:9" x14ac:dyDescent="0.2">
      <c r="A10" s="6">
        <v>8</v>
      </c>
      <c r="B10" s="23" t="str">
        <v>Garðar Tryggvason</v>
      </c>
      <c r="C10" s="39">
        <v>7.77</v>
      </c>
      <c r="D10" s="39">
        <v>9.6999999999999993</v>
      </c>
      <c r="E10" s="39">
        <v>11.11</v>
      </c>
      <c r="F10" s="39">
        <v>8.9700000000000006</v>
      </c>
      <c r="G10" s="39">
        <v>13</v>
      </c>
      <c r="H10" s="39" t="str">
        <v/>
      </c>
      <c r="I10" s="9">
        <v>10.11</v>
      </c>
    </row>
    <row r="11" spans="1:9" x14ac:dyDescent="0.2">
      <c r="A11" s="6">
        <v>9</v>
      </c>
      <c r="B11" s="23" t="str">
        <v>Jón B. Kristjánsson</v>
      </c>
      <c r="C11" s="39">
        <v>12.27</v>
      </c>
      <c r="D11" s="39">
        <v>7.63</v>
      </c>
      <c r="E11" s="39">
        <v>10.16</v>
      </c>
      <c r="F11" s="39">
        <v>8.93</v>
      </c>
      <c r="G11" s="39">
        <v>15.63</v>
      </c>
      <c r="H11" s="39">
        <v>10.23</v>
      </c>
      <c r="I11" s="9">
        <v>10.923999999999999</v>
      </c>
    </row>
    <row r="12" spans="1:9" x14ac:dyDescent="0.2">
      <c r="A12" s="6">
        <v>10</v>
      </c>
      <c r="B12" s="23" t="str">
        <v>Erla Sigurgeirsdóttir</v>
      </c>
      <c r="C12" s="39">
        <v>8.16</v>
      </c>
      <c r="D12" s="39">
        <v>17.61</v>
      </c>
      <c r="E12" s="39">
        <v>5.48</v>
      </c>
      <c r="F12" s="39">
        <v>12.48</v>
      </c>
      <c r="G12" s="39">
        <v>15.73</v>
      </c>
      <c r="H12" s="39" t="str">
        <v/>
      </c>
      <c r="I12" s="9">
        <v>11.892000000000001</v>
      </c>
    </row>
    <row r="13" spans="1:9" x14ac:dyDescent="0.2">
      <c r="A13" s="6" t="str">
        <v/>
      </c>
      <c r="B13" s="23" t="str">
        <v/>
      </c>
      <c r="C13" s="39" t="str">
        <v/>
      </c>
      <c r="D13" s="39" t="str">
        <v/>
      </c>
      <c r="E13" s="39" t="str">
        <v/>
      </c>
      <c r="F13" s="39" t="str">
        <v/>
      </c>
      <c r="G13" s="39" t="str">
        <v/>
      </c>
      <c r="H13" s="39" t="str">
        <v/>
      </c>
      <c r="I13" s="9" t="str">
        <v/>
      </c>
    </row>
    <row r="14" spans="1:9" x14ac:dyDescent="0.2">
      <c r="A14" s="6" t="str">
        <v/>
      </c>
      <c r="B14" s="23" t="str">
        <v/>
      </c>
      <c r="C14" s="39" t="str">
        <v/>
      </c>
      <c r="D14" s="39" t="str">
        <v/>
      </c>
      <c r="E14" s="39" t="str">
        <v/>
      </c>
      <c r="F14" s="39" t="str">
        <v/>
      </c>
      <c r="G14" s="39" t="str">
        <v/>
      </c>
      <c r="H14" s="39" t="str">
        <v/>
      </c>
      <c r="I14" s="9" t="str">
        <v/>
      </c>
    </row>
    <row r="15" spans="1:9" x14ac:dyDescent="0.2">
      <c r="A15" s="6" t="str">
        <v/>
      </c>
      <c r="B15" s="23" t="str">
        <v/>
      </c>
      <c r="C15" s="39" t="str">
        <v/>
      </c>
      <c r="D15" s="39" t="str">
        <v/>
      </c>
      <c r="E15" s="39" t="str">
        <v/>
      </c>
      <c r="F15" s="39" t="str">
        <v/>
      </c>
      <c r="G15" s="39" t="str">
        <v/>
      </c>
      <c r="H15" s="39" t="str">
        <v/>
      </c>
      <c r="I15" s="9" t="str">
        <v/>
      </c>
    </row>
    <row r="16" spans="1:9" x14ac:dyDescent="0.2">
      <c r="A16" s="15" t="str">
        <v/>
      </c>
      <c r="B16" s="5" t="str">
        <v/>
      </c>
      <c r="C16" s="46" t="str">
        <v/>
      </c>
      <c r="D16" s="46" t="str">
        <v/>
      </c>
      <c r="E16" s="46" t="str">
        <v/>
      </c>
      <c r="F16" s="46" t="str">
        <v/>
      </c>
      <c r="G16" s="46" t="str">
        <v/>
      </c>
      <c r="H16" s="46" t="str">
        <v/>
      </c>
      <c r="I16" s="9" t="str">
        <v/>
      </c>
    </row>
    <row r="17" spans="1:9" x14ac:dyDescent="0.2">
      <c r="A17" s="15" t="str">
        <v/>
      </c>
      <c r="B17" s="5" t="str">
        <v/>
      </c>
      <c r="C17" s="46" t="str">
        <v/>
      </c>
      <c r="D17" s="46" t="str">
        <v/>
      </c>
      <c r="E17" s="46" t="str">
        <v/>
      </c>
      <c r="F17" s="46" t="str">
        <v/>
      </c>
      <c r="G17" s="46" t="str">
        <v/>
      </c>
      <c r="H17" s="46" t="str">
        <v/>
      </c>
      <c r="I17" s="9" t="str">
        <v/>
      </c>
    </row>
    <row r="18" spans="1:9" x14ac:dyDescent="0.2">
      <c r="A18" s="15" t="str">
        <v/>
      </c>
      <c r="B18" s="5" t="str">
        <v/>
      </c>
      <c r="C18" s="46" t="str">
        <v/>
      </c>
      <c r="D18" s="46" t="str">
        <v/>
      </c>
      <c r="E18" s="46" t="str">
        <v/>
      </c>
      <c r="F18" s="46" t="str">
        <v/>
      </c>
      <c r="G18" s="46" t="str">
        <v/>
      </c>
      <c r="H18" s="46" t="str">
        <v/>
      </c>
      <c r="I18" s="9" t="str">
        <v/>
      </c>
    </row>
    <row r="19" spans="1:9" x14ac:dyDescent="0.2">
      <c r="A19" s="15" t="str">
        <v/>
      </c>
      <c r="B19" s="5" t="str">
        <v/>
      </c>
      <c r="C19" s="46" t="str">
        <v/>
      </c>
      <c r="D19" s="46" t="str">
        <v/>
      </c>
      <c r="E19" s="46" t="str">
        <v/>
      </c>
      <c r="F19" s="46" t="str">
        <v/>
      </c>
      <c r="G19" s="46" t="str">
        <v/>
      </c>
      <c r="H19" s="46" t="str">
        <v/>
      </c>
      <c r="I19" s="9" t="str">
        <v/>
      </c>
    </row>
    <row r="20" spans="1:9" x14ac:dyDescent="0.2">
      <c r="A20" s="15" t="str">
        <v/>
      </c>
      <c r="B20" s="5" t="str">
        <v/>
      </c>
      <c r="C20" s="46" t="str">
        <v/>
      </c>
      <c r="D20" s="46" t="str">
        <v/>
      </c>
      <c r="E20" s="46" t="str">
        <v/>
      </c>
      <c r="F20" s="46" t="str">
        <v/>
      </c>
      <c r="G20" s="46" t="str">
        <v/>
      </c>
      <c r="H20" s="46" t="str">
        <v/>
      </c>
      <c r="I20" s="9" t="str">
        <v/>
      </c>
    </row>
    <row r="21" spans="1:9" x14ac:dyDescent="0.2">
      <c r="A21" s="15" t="str">
        <v/>
      </c>
      <c r="B21" s="5" t="str">
        <v/>
      </c>
      <c r="C21" s="46" t="str">
        <v/>
      </c>
      <c r="D21" s="46" t="str">
        <v/>
      </c>
      <c r="E21" s="46" t="str">
        <v/>
      </c>
      <c r="F21" s="46" t="str">
        <v/>
      </c>
      <c r="G21" s="46" t="str">
        <v/>
      </c>
      <c r="H21" s="46" t="str">
        <v/>
      </c>
      <c r="I21" s="9" t="str">
        <v/>
      </c>
    </row>
    <row r="22" spans="1:9" x14ac:dyDescent="0.2">
      <c r="A22" s="15" t="str">
        <v/>
      </c>
      <c r="B22" s="5" t="str">
        <v/>
      </c>
      <c r="C22" s="46" t="str">
        <v/>
      </c>
      <c r="D22" s="46" t="str">
        <v/>
      </c>
      <c r="E22" s="46" t="str">
        <v/>
      </c>
      <c r="F22" s="46" t="str">
        <v/>
      </c>
      <c r="G22" s="46" t="str">
        <v/>
      </c>
      <c r="H22" s="46" t="str">
        <v/>
      </c>
      <c r="I22" s="9" t="str">
        <v/>
      </c>
    </row>
  </sheetData>
  <sheetProtection algorithmName="SHA-512" hashValue="IN36Gax1QYGI09f0pVBiAAJVA9L3r05r3uLoTzyHTzV8XBugxYhweUBUrDdKg2Jrzwv20OpplzV6g2LPc/b+ug==" saltValue="NCc21bZSjk0mrerrgY1zxQ==" spinCount="100000" sheet="1" objects="1" scenarios="1"/>
  <mergeCells count="1">
    <mergeCell ref="D1:F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8387F-4CD2-4E4D-8EEF-670A756485F3}">
  <dimension ref="A1:J22"/>
  <sheetViews>
    <sheetView zoomScale="120" zoomScaleNormal="120" workbookViewId="0">
      <selection activeCell="L10" sqref="L10"/>
    </sheetView>
  </sheetViews>
  <sheetFormatPr baseColWidth="10" defaultColWidth="8.83203125" defaultRowHeight="15" x14ac:dyDescent="0.2"/>
  <cols>
    <col min="2" max="2" width="22.83203125" customWidth="1"/>
    <col min="8" max="8" width="12.83203125" customWidth="1"/>
    <col min="9" max="9" width="10.5" customWidth="1"/>
    <col min="10" max="10" width="8.83203125" style="24"/>
  </cols>
  <sheetData>
    <row r="1" spans="1:9" ht="6" customHeight="1" x14ac:dyDescent="0.2"/>
    <row r="2" spans="1:9" ht="29" x14ac:dyDescent="0.35">
      <c r="C2" s="89" t="s">
        <v>60</v>
      </c>
      <c r="D2" s="89"/>
      <c r="E2" s="89"/>
      <c r="F2" s="89"/>
    </row>
    <row r="3" spans="1:9" ht="19" x14ac:dyDescent="0.25">
      <c r="A3" s="4" t="s">
        <v>62</v>
      </c>
      <c r="B3" s="2" t="s">
        <v>1</v>
      </c>
      <c r="C3" s="14" t="s">
        <v>2</v>
      </c>
      <c r="D3" s="14" t="s">
        <v>3</v>
      </c>
      <c r="E3" s="14" t="s">
        <v>4</v>
      </c>
      <c r="F3" s="14" t="s">
        <v>5</v>
      </c>
      <c r="G3" s="14" t="s">
        <v>6</v>
      </c>
      <c r="H3" s="14" t="s">
        <v>54</v>
      </c>
      <c r="I3" s="3" t="s">
        <v>55</v>
      </c>
    </row>
    <row r="4" spans="1:9" s="29" customFormat="1" ht="16" x14ac:dyDescent="0.2">
      <c r="A4" s="35" cm="1">
        <f t="array" ref="A4:I22">_xlfn._xlws.SORT('reikna 200m'!A4:I22,1,1)</f>
        <v>1</v>
      </c>
      <c r="B4" s="20" t="str">
        <v>Jóhannes Frank</v>
      </c>
      <c r="C4" s="50">
        <v>21.07</v>
      </c>
      <c r="D4" s="50">
        <v>15.21</v>
      </c>
      <c r="E4" s="50">
        <v>13.07</v>
      </c>
      <c r="F4" s="50">
        <v>8.61</v>
      </c>
      <c r="G4" s="50">
        <v>12.92</v>
      </c>
      <c r="H4" s="50">
        <v>24.5</v>
      </c>
      <c r="I4" s="34">
        <v>14.175999999999998</v>
      </c>
    </row>
    <row r="5" spans="1:9" s="29" customFormat="1" ht="16" x14ac:dyDescent="0.2">
      <c r="A5" s="35">
        <v>2</v>
      </c>
      <c r="B5" s="20" t="str">
        <v>Kristbjörn Tryggvason</v>
      </c>
      <c r="C5" s="50">
        <v>9.26</v>
      </c>
      <c r="D5" s="50">
        <v>16.36</v>
      </c>
      <c r="E5" s="50">
        <v>19.37</v>
      </c>
      <c r="F5" s="50">
        <v>9.75</v>
      </c>
      <c r="G5" s="50">
        <v>17.809999999999999</v>
      </c>
      <c r="H5" s="50">
        <v>19.29</v>
      </c>
      <c r="I5" s="34">
        <v>14.51</v>
      </c>
    </row>
    <row r="6" spans="1:9" s="29" customFormat="1" ht="16" x14ac:dyDescent="0.2">
      <c r="A6" s="35">
        <v>3</v>
      </c>
      <c r="B6" s="20" t="str">
        <v>Jón B. Kristjánsson</v>
      </c>
      <c r="C6" s="50">
        <v>22.21</v>
      </c>
      <c r="D6" s="50">
        <v>33.57</v>
      </c>
      <c r="E6" s="50">
        <v>34.68</v>
      </c>
      <c r="F6" s="50">
        <v>20.82</v>
      </c>
      <c r="G6" s="50">
        <v>13.63</v>
      </c>
      <c r="H6" s="50">
        <v>43.37</v>
      </c>
      <c r="I6" s="34">
        <v>24.981999999999999</v>
      </c>
    </row>
    <row r="7" spans="1:9" s="29" customFormat="1" ht="16" x14ac:dyDescent="0.2">
      <c r="A7" s="35">
        <v>4</v>
      </c>
      <c r="B7" s="20" t="str">
        <v>Finnur Steingrímsson</v>
      </c>
      <c r="C7" s="50">
        <v>35.86</v>
      </c>
      <c r="D7" s="50">
        <v>16.239999999999998</v>
      </c>
      <c r="E7" s="50">
        <v>25.81</v>
      </c>
      <c r="F7" s="50">
        <v>30.89</v>
      </c>
      <c r="G7" s="50">
        <v>26.29</v>
      </c>
      <c r="H7" s="50" t="str">
        <v/>
      </c>
      <c r="I7" s="34">
        <v>27.018000000000001</v>
      </c>
    </row>
    <row r="8" spans="1:9" s="29" customFormat="1" ht="16" x14ac:dyDescent="0.2">
      <c r="A8" s="35">
        <v>5</v>
      </c>
      <c r="B8" s="20" t="str">
        <v>Erla Sigurgeirsdóttir</v>
      </c>
      <c r="C8" s="50">
        <v>20.32</v>
      </c>
      <c r="D8" s="50">
        <v>34.159999999999997</v>
      </c>
      <c r="E8" s="50">
        <v>33.72</v>
      </c>
      <c r="F8" s="50">
        <v>21.44</v>
      </c>
      <c r="G8" s="50">
        <v>25.65</v>
      </c>
      <c r="H8" s="50" t="str">
        <v/>
      </c>
      <c r="I8" s="34">
        <v>27.058</v>
      </c>
    </row>
    <row r="9" spans="1:9" s="29" customFormat="1" ht="16" x14ac:dyDescent="0.2">
      <c r="A9" s="35">
        <v>6</v>
      </c>
      <c r="B9" s="20" t="str">
        <v>Ingvar Ísfeld Kristinsson</v>
      </c>
      <c r="C9" s="50">
        <v>23.4</v>
      </c>
      <c r="D9" s="50">
        <v>24.4</v>
      </c>
      <c r="E9" s="50">
        <v>24.05</v>
      </c>
      <c r="F9" s="50">
        <v>32.82</v>
      </c>
      <c r="G9" s="50">
        <v>30.7</v>
      </c>
      <c r="H9" s="50">
        <v>37.659999999999997</v>
      </c>
      <c r="I9" s="34">
        <v>27.073999999999995</v>
      </c>
    </row>
    <row r="10" spans="1:9" s="29" customFormat="1" ht="16" x14ac:dyDescent="0.2">
      <c r="A10" s="35">
        <v>7</v>
      </c>
      <c r="B10" s="20" t="str">
        <v>Arnþór Haukur Birgisson</v>
      </c>
      <c r="C10" s="50">
        <v>68.989999999999995</v>
      </c>
      <c r="D10" s="50">
        <v>17.21</v>
      </c>
      <c r="E10" s="50">
        <v>29.43</v>
      </c>
      <c r="F10" s="50">
        <v>17.66</v>
      </c>
      <c r="G10" s="50">
        <v>27.3</v>
      </c>
      <c r="H10" s="50">
        <v>33.14</v>
      </c>
      <c r="I10" s="34">
        <v>32.118000000000002</v>
      </c>
    </row>
    <row r="11" spans="1:9" s="29" customFormat="1" ht="16" x14ac:dyDescent="0.2">
      <c r="A11" s="35">
        <v>8</v>
      </c>
      <c r="B11" s="20" t="str">
        <v>Gylfi Sigurðsson</v>
      </c>
      <c r="C11" s="50">
        <v>47.63</v>
      </c>
      <c r="D11" s="50">
        <v>42.66</v>
      </c>
      <c r="E11" s="50">
        <v>21.33</v>
      </c>
      <c r="F11" s="50">
        <v>33.61</v>
      </c>
      <c r="G11" s="50">
        <v>28.86</v>
      </c>
      <c r="H11" s="50" t="str">
        <v/>
      </c>
      <c r="I11" s="34">
        <v>34.817999999999998</v>
      </c>
    </row>
    <row r="12" spans="1:9" s="29" customFormat="1" ht="16" x14ac:dyDescent="0.2">
      <c r="A12" s="35">
        <v>9</v>
      </c>
      <c r="B12" s="20" t="str">
        <v>Jóhannes Haukur</v>
      </c>
      <c r="C12" s="50">
        <v>40.98</v>
      </c>
      <c r="D12" s="50">
        <v>30.77</v>
      </c>
      <c r="E12" s="50">
        <v>46.09</v>
      </c>
      <c r="F12" s="50">
        <v>37.700000000000003</v>
      </c>
      <c r="G12" s="50">
        <v>19.22</v>
      </c>
      <c r="H12" s="50" t="str">
        <v/>
      </c>
      <c r="I12" s="34">
        <v>34.952000000000005</v>
      </c>
    </row>
    <row r="13" spans="1:9" s="29" customFormat="1" ht="16" x14ac:dyDescent="0.2">
      <c r="A13" s="35">
        <v>10</v>
      </c>
      <c r="B13" s="20" t="str">
        <v>Garðar Tryggvason</v>
      </c>
      <c r="C13" s="50">
        <v>21.32</v>
      </c>
      <c r="D13" s="50">
        <v>29.35</v>
      </c>
      <c r="E13" s="50">
        <v>254</v>
      </c>
      <c r="F13" s="50">
        <v>24.82</v>
      </c>
      <c r="G13" s="50">
        <v>24.15</v>
      </c>
      <c r="H13" s="50" t="str">
        <v/>
      </c>
      <c r="I13" s="34">
        <v>70.727999999999994</v>
      </c>
    </row>
    <row r="14" spans="1:9" s="29" customFormat="1" ht="16" x14ac:dyDescent="0.2">
      <c r="A14" s="35" t="str">
        <v/>
      </c>
      <c r="B14" s="20" t="str">
        <v/>
      </c>
      <c r="C14" s="50" t="str">
        <v/>
      </c>
      <c r="D14" s="50" t="str">
        <v/>
      </c>
      <c r="E14" s="50" t="str">
        <v/>
      </c>
      <c r="F14" s="50" t="str">
        <v/>
      </c>
      <c r="G14" s="50" t="str">
        <v/>
      </c>
      <c r="H14" s="50" t="str">
        <v/>
      </c>
      <c r="I14" s="34" t="str">
        <v/>
      </c>
    </row>
    <row r="15" spans="1:9" ht="19" x14ac:dyDescent="0.25">
      <c r="A15" s="6" t="str">
        <v/>
      </c>
      <c r="B15" s="20" t="str">
        <v/>
      </c>
      <c r="C15" s="51" t="str">
        <v/>
      </c>
      <c r="D15" s="51" t="str">
        <v/>
      </c>
      <c r="E15" s="51" t="str">
        <v/>
      </c>
      <c r="F15" s="51" t="str">
        <v/>
      </c>
      <c r="G15" s="51" t="str">
        <v/>
      </c>
      <c r="H15" s="51" t="str">
        <v/>
      </c>
      <c r="I15" s="25" t="str">
        <v/>
      </c>
    </row>
    <row r="16" spans="1:9" x14ac:dyDescent="0.2">
      <c r="A16" s="15" t="str">
        <v/>
      </c>
      <c r="B16" s="5" t="str">
        <v/>
      </c>
      <c r="C16" s="46" t="str">
        <v/>
      </c>
      <c r="D16" s="46" t="str">
        <v/>
      </c>
      <c r="E16" s="46" t="str">
        <v/>
      </c>
      <c r="F16" s="46" t="str">
        <v/>
      </c>
      <c r="G16" s="46" t="str">
        <v/>
      </c>
      <c r="H16" s="46" t="str">
        <v/>
      </c>
      <c r="I16" s="49" t="str">
        <v/>
      </c>
    </row>
    <row r="17" spans="1:9" x14ac:dyDescent="0.2">
      <c r="A17" s="15" t="str">
        <v/>
      </c>
      <c r="B17" s="5" t="str">
        <v/>
      </c>
      <c r="C17" s="46" t="str">
        <v/>
      </c>
      <c r="D17" s="46" t="str">
        <v/>
      </c>
      <c r="E17" s="46" t="str">
        <v/>
      </c>
      <c r="F17" s="46" t="str">
        <v/>
      </c>
      <c r="G17" s="46" t="str">
        <v/>
      </c>
      <c r="H17" s="46" t="str">
        <v/>
      </c>
      <c r="I17" s="49" t="str">
        <v/>
      </c>
    </row>
    <row r="18" spans="1:9" x14ac:dyDescent="0.2">
      <c r="A18" s="15" t="str">
        <v/>
      </c>
      <c r="B18" s="5" t="str">
        <v/>
      </c>
      <c r="C18" s="46" t="str">
        <v/>
      </c>
      <c r="D18" s="46" t="str">
        <v/>
      </c>
      <c r="E18" s="46" t="str">
        <v/>
      </c>
      <c r="F18" s="46" t="str">
        <v/>
      </c>
      <c r="G18" s="46" t="str">
        <v/>
      </c>
      <c r="H18" s="46" t="str">
        <v/>
      </c>
      <c r="I18" s="49" t="str">
        <v/>
      </c>
    </row>
    <row r="19" spans="1:9" x14ac:dyDescent="0.2">
      <c r="A19" s="15" t="str">
        <v/>
      </c>
      <c r="B19" s="5" t="str">
        <v/>
      </c>
      <c r="C19" s="46" t="str">
        <v/>
      </c>
      <c r="D19" s="46" t="str">
        <v/>
      </c>
      <c r="E19" s="46" t="str">
        <v/>
      </c>
      <c r="F19" s="46" t="str">
        <v/>
      </c>
      <c r="G19" s="46" t="str">
        <v/>
      </c>
      <c r="H19" s="46" t="str">
        <v/>
      </c>
      <c r="I19" s="49" t="str">
        <v/>
      </c>
    </row>
    <row r="20" spans="1:9" x14ac:dyDescent="0.2">
      <c r="A20" s="15" t="str">
        <v/>
      </c>
      <c r="B20" s="5" t="str">
        <v/>
      </c>
      <c r="C20" s="46" t="str">
        <v/>
      </c>
      <c r="D20" s="46" t="str">
        <v/>
      </c>
      <c r="E20" s="46" t="str">
        <v/>
      </c>
      <c r="F20" s="46" t="str">
        <v/>
      </c>
      <c r="G20" s="46" t="str">
        <v/>
      </c>
      <c r="H20" s="46" t="str">
        <v/>
      </c>
      <c r="I20" s="49" t="str">
        <v/>
      </c>
    </row>
    <row r="21" spans="1:9" x14ac:dyDescent="0.2">
      <c r="A21" s="15" t="str">
        <v/>
      </c>
      <c r="B21" s="5" t="str">
        <v/>
      </c>
      <c r="C21" s="46" t="str">
        <v/>
      </c>
      <c r="D21" s="46" t="str">
        <v/>
      </c>
      <c r="E21" s="46" t="str">
        <v/>
      </c>
      <c r="F21" s="46" t="str">
        <v/>
      </c>
      <c r="G21" s="46" t="str">
        <v/>
      </c>
      <c r="H21" s="46" t="str">
        <v/>
      </c>
      <c r="I21" s="49" t="str">
        <v/>
      </c>
    </row>
    <row r="22" spans="1:9" x14ac:dyDescent="0.2">
      <c r="A22" s="15" t="str">
        <v/>
      </c>
      <c r="B22" s="5" t="str">
        <v/>
      </c>
      <c r="C22" s="46" t="str">
        <v/>
      </c>
      <c r="D22" s="46" t="str">
        <v/>
      </c>
      <c r="E22" s="46" t="str">
        <v/>
      </c>
      <c r="F22" s="46" t="str">
        <v/>
      </c>
      <c r="G22" s="46" t="str">
        <v/>
      </c>
      <c r="H22" s="46" t="str">
        <v/>
      </c>
      <c r="I22" s="49" t="str">
        <v/>
      </c>
    </row>
  </sheetData>
  <sheetProtection algorithmName="SHA-512" hashValue="WdelIW5og16Y4UxIciWU4mAIUQZxK2OMug9Lsvdx4Y/+bziBWmNPIyMgQ9CTt4sJufdyxAT5DBgtEULtYaZDOg==" saltValue="DRhOBdlbvkSh70YsE/ed9g==" spinCount="100000" sheet="1" objects="1" scenarios="1"/>
  <mergeCells count="1">
    <mergeCell ref="C2:F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A4E7E-789E-463C-95B4-2C36A662D496}">
  <dimension ref="A1:I22"/>
  <sheetViews>
    <sheetView tabSelected="1" zoomScale="120" zoomScaleNormal="120" workbookViewId="0">
      <selection activeCell="I4" sqref="I4"/>
    </sheetView>
  </sheetViews>
  <sheetFormatPr baseColWidth="10" defaultColWidth="8.83203125" defaultRowHeight="15" x14ac:dyDescent="0.2"/>
  <cols>
    <col min="1" max="1" width="8.83203125" style="24"/>
    <col min="2" max="2" width="27.1640625" style="21" customWidth="1"/>
    <col min="3" max="7" width="10" customWidth="1"/>
    <col min="8" max="8" width="11.6640625" customWidth="1"/>
    <col min="9" max="17" width="10" customWidth="1"/>
  </cols>
  <sheetData>
    <row r="1" spans="1:9" ht="22" x14ac:dyDescent="0.3">
      <c r="F1" s="19" t="s">
        <v>57</v>
      </c>
    </row>
    <row r="2" spans="1:9" s="38" customFormat="1" ht="19" x14ac:dyDescent="0.25">
      <c r="A2" s="47" t="s">
        <v>94</v>
      </c>
      <c r="B2" s="48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6" t="s">
        <v>54</v>
      </c>
      <c r="I2" s="17" t="s">
        <v>55</v>
      </c>
    </row>
    <row r="3" spans="1:9" x14ac:dyDescent="0.2">
      <c r="A3" s="44">
        <f t="shared" ref="A3:A22" si="0">IF(I3="","",IF(I3&gt;0,_xlfn.RANK.EQ(I3,$I$3:$I$22,1)-COUNTIF($I$3:$I$22,0)))</f>
        <v>1</v>
      </c>
      <c r="B3" s="5" t="str">
        <f>IF(Keppendur!B3=0,"",Keppendur!B3)</f>
        <v>Jóhannes Frank</v>
      </c>
      <c r="C3" s="28">
        <f>IF('100m'!F3=0,"",'100m'!F3)</f>
        <v>10.34</v>
      </c>
      <c r="D3" s="28">
        <f>IF('100m'!G3=0,"",'100m'!G3)</f>
        <v>4.4000000000000004</v>
      </c>
      <c r="E3" s="28">
        <f>IF('100m'!H3=0,"",'100m'!H3)</f>
        <v>5.99</v>
      </c>
      <c r="F3" s="28">
        <f>IF('100m'!I3=0,"",'100m'!I3)</f>
        <v>8.89</v>
      </c>
      <c r="G3" s="28">
        <f>IF('100m'!J3=0,"",'100m'!J3)</f>
        <v>6.38</v>
      </c>
      <c r="H3" s="28">
        <f>IF('100m'!K3=0,"",'100m'!K3)</f>
        <v>6.68</v>
      </c>
      <c r="I3" s="9" cm="1">
        <f t="array" ref="I3">IF(COUNT(C3:G3)=0,"",AVERAGE(_xlfn._xlws.FILTER(C3:G3,ISNUMBER(C3:G3))))</f>
        <v>7.2</v>
      </c>
    </row>
    <row r="4" spans="1:9" x14ac:dyDescent="0.2">
      <c r="A4" s="44">
        <f t="shared" si="0"/>
        <v>8</v>
      </c>
      <c r="B4" s="5" t="str">
        <f>IF(Keppendur!B4=0,"",Keppendur!B4)</f>
        <v>Garðar Tryggvason</v>
      </c>
      <c r="C4" s="28">
        <f>IF('100m'!F4=0,"",'100m'!F4)</f>
        <v>7.77</v>
      </c>
      <c r="D4" s="28">
        <f>IF('100m'!G4=0,"",'100m'!G4)</f>
        <v>9.6999999999999993</v>
      </c>
      <c r="E4" s="28">
        <f>IF('100m'!H4=0,"",'100m'!H4)</f>
        <v>11.11</v>
      </c>
      <c r="F4" s="28">
        <f>IF('100m'!I4=0,"",'100m'!I4)</f>
        <v>8.9700000000000006</v>
      </c>
      <c r="G4" s="28">
        <f>IF('100m'!J4=0,"",'100m'!J4)</f>
        <v>13</v>
      </c>
      <c r="H4" s="28" t="str">
        <f>IF('100m'!K4=0,"",'100m'!K4)</f>
        <v/>
      </c>
      <c r="I4" s="9" cm="1">
        <f t="array" ref="I4">IF(COUNT(C4:G4)=0,"",AVERAGE(_xlfn._xlws.FILTER(C4:G4,ISNUMBER(C4:G4))))</f>
        <v>10.11</v>
      </c>
    </row>
    <row r="5" spans="1:9" x14ac:dyDescent="0.2">
      <c r="A5" s="44">
        <f t="shared" si="0"/>
        <v>10</v>
      </c>
      <c r="B5" s="5" t="str">
        <f>IF(Keppendur!B5=0,"",Keppendur!B5)</f>
        <v>Erla Sigurgeirsdóttir</v>
      </c>
      <c r="C5" s="28">
        <f>IF('100m'!F5=0,"",'100m'!F5)</f>
        <v>8.16</v>
      </c>
      <c r="D5" s="28">
        <f>IF('100m'!G5=0,"",'100m'!G5)</f>
        <v>17.61</v>
      </c>
      <c r="E5" s="28">
        <f>IF('100m'!H5=0,"",'100m'!H5)</f>
        <v>5.48</v>
      </c>
      <c r="F5" s="28">
        <f>IF('100m'!I5=0,"",'100m'!I5)</f>
        <v>12.48</v>
      </c>
      <c r="G5" s="28">
        <f>IF('100m'!J5=0,"",'100m'!J5)</f>
        <v>15.73</v>
      </c>
      <c r="H5" s="28" t="str">
        <f>IF('100m'!K5=0,"",'100m'!K5)</f>
        <v/>
      </c>
      <c r="I5" s="9" cm="1">
        <f t="array" ref="I5">IF(COUNT(C5:G5)=0,"",AVERAGE(_xlfn._xlws.FILTER(C5:G5,ISNUMBER(C5:G5))))</f>
        <v>11.892000000000001</v>
      </c>
    </row>
    <row r="6" spans="1:9" x14ac:dyDescent="0.2">
      <c r="A6" s="44">
        <f t="shared" si="0"/>
        <v>4</v>
      </c>
      <c r="B6" s="5" t="str">
        <f>IF(Keppendur!B6=0,"",Keppendur!B6)</f>
        <v>Kristbjörn Tryggvason</v>
      </c>
      <c r="C6" s="28">
        <f>IF('100m'!F6=0,"",'100m'!F6)</f>
        <v>8.32</v>
      </c>
      <c r="D6" s="28">
        <f>IF('100m'!G6=0,"",'100m'!G6)</f>
        <v>4.96</v>
      </c>
      <c r="E6" s="28">
        <f>IF('100m'!H6=0,"",'100m'!H6)</f>
        <v>9.76</v>
      </c>
      <c r="F6" s="28">
        <f>IF('100m'!I6=0,"",'100m'!I6)</f>
        <v>8.81</v>
      </c>
      <c r="G6" s="28">
        <f>IF('100m'!J6=0,"",'100m'!J6)</f>
        <v>9.2100000000000009</v>
      </c>
      <c r="H6" s="28" t="str">
        <f>IF('100m'!K6=0,"",'100m'!K6)</f>
        <v/>
      </c>
      <c r="I6" s="9" cm="1">
        <f t="array" ref="I6">IF(COUNT(C6:G6)=0,"",AVERAGE(_xlfn._xlws.FILTER(C6:G6,ISNUMBER(C6:G6))))</f>
        <v>8.2119999999999997</v>
      </c>
    </row>
    <row r="7" spans="1:9" x14ac:dyDescent="0.2">
      <c r="A7" s="44">
        <f t="shared" si="0"/>
        <v>6</v>
      </c>
      <c r="B7" s="5" t="str">
        <f>IF(Keppendur!B7=0,"",Keppendur!B7)</f>
        <v>Arnþór Haukur Birgisson</v>
      </c>
      <c r="C7" s="28">
        <f>IF('100m'!F7=0,"",'100m'!F7)</f>
        <v>10.45</v>
      </c>
      <c r="D7" s="28">
        <f>IF('100m'!G7=0,"",'100m'!G7)</f>
        <v>2.91</v>
      </c>
      <c r="E7" s="28">
        <f>IF('100m'!H7=0,"",'100m'!H7)</f>
        <v>9.85</v>
      </c>
      <c r="F7" s="28">
        <f>IF('100m'!I7=0,"",'100m'!I7)</f>
        <v>15.75</v>
      </c>
      <c r="G7" s="28">
        <f>IF('100m'!J7=0,"",'100m'!J7)</f>
        <v>6.49</v>
      </c>
      <c r="H7" s="28" t="str">
        <f>IF('100m'!K7=0,"",'100m'!K7)</f>
        <v/>
      </c>
      <c r="I7" s="9" cm="1">
        <f t="array" ref="I7">IF(COUNT(C7:G7)=0,"",AVERAGE(_xlfn._xlws.FILTER(C7:G7,ISNUMBER(C7:G7))))</f>
        <v>9.09</v>
      </c>
    </row>
    <row r="8" spans="1:9" x14ac:dyDescent="0.2">
      <c r="A8" s="44">
        <f t="shared" si="0"/>
        <v>9</v>
      </c>
      <c r="B8" s="5" t="str">
        <f>IF(Keppendur!B8=0,"",Keppendur!B8)</f>
        <v>Jón B. Kristjánsson</v>
      </c>
      <c r="C8" s="28">
        <f>IF('100m'!F8=0,"",'100m'!F8)</f>
        <v>12.27</v>
      </c>
      <c r="D8" s="28">
        <f>IF('100m'!G8=0,"",'100m'!G8)</f>
        <v>7.63</v>
      </c>
      <c r="E8" s="28">
        <f>IF('100m'!H8=0,"",'100m'!H8)</f>
        <v>10.16</v>
      </c>
      <c r="F8" s="28">
        <f>IF('100m'!I8=0,"",'100m'!I8)</f>
        <v>8.93</v>
      </c>
      <c r="G8" s="28">
        <f>IF('100m'!J8=0,"",'100m'!J8)</f>
        <v>15.63</v>
      </c>
      <c r="H8" s="28">
        <f>IF('100m'!K8=0,"",'100m'!K8)</f>
        <v>10.23</v>
      </c>
      <c r="I8" s="9" cm="1">
        <f t="array" ref="I8">IF(COUNT(C8:G8)=0,"",AVERAGE(_xlfn._xlws.FILTER(C8:G8,ISNUMBER(C8:G8))))</f>
        <v>10.923999999999999</v>
      </c>
    </row>
    <row r="9" spans="1:9" x14ac:dyDescent="0.2">
      <c r="A9" s="44">
        <f t="shared" si="0"/>
        <v>2</v>
      </c>
      <c r="B9" s="5" t="str">
        <f>IF(Keppendur!B9=0,"",Keppendur!B9)</f>
        <v>Gylfi Sigurðsson</v>
      </c>
      <c r="C9" s="28">
        <f>IF('100m'!F9=0,"",'100m'!F9)</f>
        <v>4.7300000000000004</v>
      </c>
      <c r="D9" s="28">
        <f>IF('100m'!G9=0,"",'100m'!G9)</f>
        <v>13.13</v>
      </c>
      <c r="E9" s="28">
        <f>IF('100m'!H9=0,"",'100m'!H9)</f>
        <v>6.85</v>
      </c>
      <c r="F9" s="28">
        <f>IF('100m'!I9=0,"",'100m'!I9)</f>
        <v>9.2200000000000006</v>
      </c>
      <c r="G9" s="28">
        <f>IF('100m'!J9=0,"",'100m'!J9)</f>
        <v>4.4000000000000004</v>
      </c>
      <c r="H9" s="28" t="str">
        <f>IF('100m'!K9=0,"",'100m'!K9)</f>
        <v/>
      </c>
      <c r="I9" s="9" cm="1">
        <f t="array" ref="I9">IF(COUNT(C9:G9)=0,"",AVERAGE(_xlfn._xlws.FILTER(C9:G9,ISNUMBER(C9:G9))))</f>
        <v>7.6659999999999995</v>
      </c>
    </row>
    <row r="10" spans="1:9" x14ac:dyDescent="0.2">
      <c r="A10" s="44">
        <f t="shared" si="0"/>
        <v>5</v>
      </c>
      <c r="B10" s="5" t="str">
        <f>IF(Keppendur!B10=0,"",Keppendur!B10)</f>
        <v>Finnur Steingrímsson</v>
      </c>
      <c r="C10" s="28">
        <f>IF('100m'!F10=0,"",'100m'!F10)</f>
        <v>6.91</v>
      </c>
      <c r="D10" s="28">
        <f>IF('100m'!G10=0,"",'100m'!G10)</f>
        <v>4.1500000000000004</v>
      </c>
      <c r="E10" s="28">
        <f>IF('100m'!H10=0,"",'100m'!H10)</f>
        <v>10.4</v>
      </c>
      <c r="F10" s="28">
        <f>IF('100m'!I10=0,"",'100m'!I10)</f>
        <v>13.27</v>
      </c>
      <c r="G10" s="28">
        <f>IF('100m'!J10=0,"",'100m'!J10)</f>
        <v>9.66</v>
      </c>
      <c r="H10" s="28" t="str">
        <f>IF('100m'!K10=0,"",'100m'!K10)</f>
        <v/>
      </c>
      <c r="I10" s="9" cm="1">
        <f t="array" ref="I10">IF(COUNT(C10:G10)=0,"",AVERAGE(_xlfn._xlws.FILTER(C10:G10,ISNUMBER(C10:G10))))</f>
        <v>8.8780000000000001</v>
      </c>
    </row>
    <row r="11" spans="1:9" x14ac:dyDescent="0.2">
      <c r="A11" s="44">
        <f t="shared" si="0"/>
        <v>7</v>
      </c>
      <c r="B11" s="5" t="str">
        <f>IF(Keppendur!B11=0,"",Keppendur!B11)</f>
        <v>Jóhannes Haukur</v>
      </c>
      <c r="C11" s="28">
        <f>IF('100m'!F11=0,"",'100m'!F11)</f>
        <v>5.31</v>
      </c>
      <c r="D11" s="28">
        <f>IF('100m'!G11=0,"",'100m'!G11)</f>
        <v>6.25</v>
      </c>
      <c r="E11" s="28">
        <f>IF('100m'!H11=0,"",'100m'!H11)</f>
        <v>16.27</v>
      </c>
      <c r="F11" s="28">
        <f>IF('100m'!I11=0,"",'100m'!I11)</f>
        <v>11.85</v>
      </c>
      <c r="G11" s="28">
        <f>IF('100m'!J11=0,"",'100m'!J11)</f>
        <v>8.58</v>
      </c>
      <c r="H11" s="28" t="str">
        <f>IF('100m'!K11=0,"",'100m'!K11)</f>
        <v/>
      </c>
      <c r="I11" s="9" cm="1">
        <f t="array" ref="I11">IF(COUNT(C11:G11)=0,"",AVERAGE(_xlfn._xlws.FILTER(C11:G11,ISNUMBER(C11:G11))))</f>
        <v>9.6519999999999992</v>
      </c>
    </row>
    <row r="12" spans="1:9" x14ac:dyDescent="0.2">
      <c r="A12" s="44">
        <f t="shared" si="0"/>
        <v>3</v>
      </c>
      <c r="B12" s="5" t="str">
        <f>IF(Keppendur!B12=0,"",Keppendur!B12)</f>
        <v>Ingvar Ísfeld Kristinsson</v>
      </c>
      <c r="C12" s="28">
        <f>IF('100m'!F12=0,"",'100m'!F12)</f>
        <v>9</v>
      </c>
      <c r="D12" s="28">
        <f>IF('100m'!G12=0,"",'100m'!G12)</f>
        <v>6.36</v>
      </c>
      <c r="E12" s="28">
        <f>IF('100m'!H12=0,"",'100m'!H12)</f>
        <v>7.94</v>
      </c>
      <c r="F12" s="28">
        <f>IF('100m'!I12=0,"",'100m'!I12)</f>
        <v>5.52</v>
      </c>
      <c r="G12" s="28">
        <f>IF('100m'!J12=0,"",'100m'!J12)</f>
        <v>10.029999999999999</v>
      </c>
      <c r="H12" s="28">
        <f>IF('100m'!K12=0,"",'100m'!K12)</f>
        <v>6.4</v>
      </c>
      <c r="I12" s="9" cm="1">
        <f t="array" ref="I12">IF(COUNT(C12:G12)=0,"",AVERAGE(_xlfn._xlws.FILTER(C12:G12,ISNUMBER(C12:G12))))</f>
        <v>7.7700000000000005</v>
      </c>
    </row>
    <row r="13" spans="1:9" x14ac:dyDescent="0.2">
      <c r="A13" s="44" t="str">
        <f t="shared" si="0"/>
        <v/>
      </c>
      <c r="B13" s="5" t="str">
        <f>IF(Keppendur!B13=0,"",Keppendur!B13)</f>
        <v/>
      </c>
      <c r="C13" s="28" t="str">
        <f>IF('100m'!F13=0,"",'100m'!F13)</f>
        <v/>
      </c>
      <c r="D13" s="28" t="str">
        <f>IF('100m'!G13=0,"",'100m'!G13)</f>
        <v/>
      </c>
      <c r="E13" s="28" t="str">
        <f>IF('100m'!H13=0,"",'100m'!H13)</f>
        <v/>
      </c>
      <c r="F13" s="28" t="str">
        <f>IF('100m'!I13=0,"",'100m'!I13)</f>
        <v/>
      </c>
      <c r="G13" s="28" t="str">
        <f>IF('100m'!J13=0,"",'100m'!J13)</f>
        <v/>
      </c>
      <c r="H13" s="28" t="str">
        <f>IF('100m'!K13=0,"",'100m'!K13)</f>
        <v/>
      </c>
      <c r="I13" s="9" t="str" cm="1">
        <f t="array" ref="I13">IF(COUNT(C13:G13)=0,"",AVERAGE(_xlfn._xlws.FILTER(C13:G13,ISNUMBER(C13:G13))))</f>
        <v/>
      </c>
    </row>
    <row r="14" spans="1:9" x14ac:dyDescent="0.2">
      <c r="A14" s="44" t="str">
        <f t="shared" si="0"/>
        <v/>
      </c>
      <c r="B14" s="5" t="str">
        <f>IF(Keppendur!B14=0,"",Keppendur!B14)</f>
        <v/>
      </c>
      <c r="C14" s="28" t="str">
        <f>IF('100m'!F14=0,"",'100m'!F14)</f>
        <v/>
      </c>
      <c r="D14" s="28" t="str">
        <f>IF('100m'!G14=0,"",'100m'!G14)</f>
        <v/>
      </c>
      <c r="E14" s="28" t="str">
        <f>IF('100m'!H14=0,"",'100m'!H14)</f>
        <v/>
      </c>
      <c r="F14" s="28" t="str">
        <f>IF('100m'!I14=0,"",'100m'!I14)</f>
        <v/>
      </c>
      <c r="G14" s="28" t="str">
        <f>IF('100m'!J14=0,"",'100m'!J14)</f>
        <v/>
      </c>
      <c r="H14" s="28" t="str">
        <f>IF('100m'!K14=0,"",'100m'!K14)</f>
        <v/>
      </c>
      <c r="I14" s="9" t="str" cm="1">
        <f t="array" ref="I14">IF(COUNT(C14:G14)=0,"",AVERAGE(_xlfn._xlws.FILTER(C14:G14,ISNUMBER(C14:G14))))</f>
        <v/>
      </c>
    </row>
    <row r="15" spans="1:9" x14ac:dyDescent="0.2">
      <c r="A15" s="44" t="str">
        <f t="shared" si="0"/>
        <v/>
      </c>
      <c r="B15" s="5" t="str">
        <f>IF(Keppendur!B15=0,"",Keppendur!B15)</f>
        <v/>
      </c>
      <c r="C15" s="28" t="str">
        <f>IF('100m'!F15=0,"",'100m'!F15)</f>
        <v/>
      </c>
      <c r="D15" s="28" t="str">
        <f>IF('100m'!G15=0,"",'100m'!G15)</f>
        <v/>
      </c>
      <c r="E15" s="28" t="str">
        <f>IF('100m'!H15=0,"",'100m'!H15)</f>
        <v/>
      </c>
      <c r="F15" s="28" t="str">
        <f>IF('100m'!I15=0,"",'100m'!I15)</f>
        <v/>
      </c>
      <c r="G15" s="28" t="str">
        <f>IF('100m'!J15=0,"",'100m'!J15)</f>
        <v/>
      </c>
      <c r="H15" s="28" t="str">
        <f>IF('100m'!K15=0,"",'100m'!K15)</f>
        <v/>
      </c>
      <c r="I15" s="9" t="str" cm="1">
        <f t="array" ref="I15">IF(COUNT(C15:G15)=0,"",AVERAGE(_xlfn._xlws.FILTER(C15:G15,ISNUMBER(C15:G15))))</f>
        <v/>
      </c>
    </row>
    <row r="16" spans="1:9" x14ac:dyDescent="0.2">
      <c r="A16" s="44" t="str">
        <f t="shared" si="0"/>
        <v/>
      </c>
      <c r="B16" s="5" t="str">
        <f>IF(Keppendur!B16=0,"",Keppendur!B16)</f>
        <v/>
      </c>
      <c r="C16" s="28" t="str">
        <f>IF('100m'!F16=0,"",'100m'!F16)</f>
        <v/>
      </c>
      <c r="D16" s="28" t="str">
        <f>IF('100m'!G16=0,"",'100m'!G16)</f>
        <v/>
      </c>
      <c r="E16" s="28" t="str">
        <f>IF('100m'!H16=0,"",'100m'!H16)</f>
        <v/>
      </c>
      <c r="F16" s="28" t="str">
        <f>IF('100m'!I16=0,"",'100m'!I16)</f>
        <v/>
      </c>
      <c r="G16" s="28" t="str">
        <f>IF('100m'!J16=0,"",'100m'!J16)</f>
        <v/>
      </c>
      <c r="H16" s="28" t="str">
        <f>IF('100m'!K16=0,"",'100m'!K16)</f>
        <v/>
      </c>
      <c r="I16" s="9" t="str" cm="1">
        <f t="array" ref="I16">IF(COUNT(C16:G16)=0,"",AVERAGE(_xlfn._xlws.FILTER(C16:G16,ISNUMBER(C16:G16))))</f>
        <v/>
      </c>
    </row>
    <row r="17" spans="1:9" x14ac:dyDescent="0.2">
      <c r="A17" s="44" t="str">
        <f t="shared" si="0"/>
        <v/>
      </c>
      <c r="B17" s="5" t="str">
        <f>IF(Keppendur!B17=0,"",Keppendur!B17)</f>
        <v/>
      </c>
      <c r="C17" s="28" t="str">
        <f>IF('100m'!F17=0,"",'100m'!F17)</f>
        <v/>
      </c>
      <c r="D17" s="28" t="str">
        <f>IF('100m'!G17=0,"",'100m'!G17)</f>
        <v/>
      </c>
      <c r="E17" s="28" t="str">
        <f>IF('100m'!H17=0,"",'100m'!H17)</f>
        <v/>
      </c>
      <c r="F17" s="28" t="str">
        <f>IF('100m'!I17=0,"",'100m'!I17)</f>
        <v/>
      </c>
      <c r="G17" s="28" t="str">
        <f>IF('100m'!J17=0,"",'100m'!J17)</f>
        <v/>
      </c>
      <c r="H17" s="28" t="str">
        <f>IF('100m'!K17=0,"",'100m'!K17)</f>
        <v/>
      </c>
      <c r="I17" s="9" t="str" cm="1">
        <f t="array" ref="I17">IF(COUNT(C17:G17)=0,"",AVERAGE(_xlfn._xlws.FILTER(C17:G17,ISNUMBER(C17:G17))))</f>
        <v/>
      </c>
    </row>
    <row r="18" spans="1:9" x14ac:dyDescent="0.2">
      <c r="A18" s="44" t="str">
        <f t="shared" si="0"/>
        <v/>
      </c>
      <c r="B18" s="5" t="str">
        <f>IF(Keppendur!B18=0,"",Keppendur!B18)</f>
        <v/>
      </c>
      <c r="C18" s="28" t="str">
        <f>IF('100m'!F18=0,"",'100m'!F18)</f>
        <v/>
      </c>
      <c r="D18" s="28" t="str">
        <f>IF('100m'!G18=0,"",'100m'!G18)</f>
        <v/>
      </c>
      <c r="E18" s="28" t="str">
        <f>IF('100m'!H18=0,"",'100m'!H18)</f>
        <v/>
      </c>
      <c r="F18" s="28" t="str">
        <f>IF('100m'!I18=0,"",'100m'!I18)</f>
        <v/>
      </c>
      <c r="G18" s="28" t="str">
        <f>IF('100m'!J18=0,"",'100m'!J18)</f>
        <v/>
      </c>
      <c r="H18" s="28" t="str">
        <f>IF('100m'!K18=0,"",'100m'!K18)</f>
        <v/>
      </c>
      <c r="I18" s="9" t="str" cm="1">
        <f t="array" ref="I18">IF(COUNT(C18:G18)=0,"",AVERAGE(_xlfn._xlws.FILTER(C18:G18,ISNUMBER(C18:G18))))</f>
        <v/>
      </c>
    </row>
    <row r="19" spans="1:9" x14ac:dyDescent="0.2">
      <c r="A19" s="44" t="str">
        <f t="shared" si="0"/>
        <v/>
      </c>
      <c r="B19" s="5" t="str">
        <f>IF(Keppendur!B19=0,"",Keppendur!B19)</f>
        <v/>
      </c>
      <c r="C19" s="28" t="str">
        <f>IF('100m'!F19=0,"",'100m'!F19)</f>
        <v/>
      </c>
      <c r="D19" s="28" t="str">
        <f>IF('100m'!G19=0,"",'100m'!G19)</f>
        <v/>
      </c>
      <c r="E19" s="28" t="str">
        <f>IF('100m'!H19=0,"",'100m'!H19)</f>
        <v/>
      </c>
      <c r="F19" s="28" t="str">
        <f>IF('100m'!I19=0,"",'100m'!I19)</f>
        <v/>
      </c>
      <c r="G19" s="28" t="str">
        <f>IF('100m'!J19=0,"",'100m'!J19)</f>
        <v/>
      </c>
      <c r="H19" s="28" t="str">
        <f>IF('100m'!K19=0,"",'100m'!K19)</f>
        <v/>
      </c>
      <c r="I19" s="9" t="str" cm="1">
        <f t="array" ref="I19">IF(COUNT(C19:G19)=0,"",AVERAGE(_xlfn._xlws.FILTER(C19:G19,ISNUMBER(C19:G19))))</f>
        <v/>
      </c>
    </row>
    <row r="20" spans="1:9" x14ac:dyDescent="0.2">
      <c r="A20" s="44" t="str">
        <f t="shared" si="0"/>
        <v/>
      </c>
      <c r="B20" s="5" t="str">
        <f>IF(Keppendur!B20=0,"",Keppendur!B20)</f>
        <v/>
      </c>
      <c r="C20" s="28" t="str">
        <f>IF('100m'!F20=0,"",'100m'!F20)</f>
        <v/>
      </c>
      <c r="D20" s="28" t="str">
        <f>IF('100m'!G20=0,"",'100m'!G20)</f>
        <v/>
      </c>
      <c r="E20" s="28" t="str">
        <f>IF('100m'!H20=0,"",'100m'!H20)</f>
        <v/>
      </c>
      <c r="F20" s="28" t="str">
        <f>IF('100m'!I20=0,"",'100m'!I20)</f>
        <v/>
      </c>
      <c r="G20" s="28" t="str">
        <f>IF('100m'!J20=0,"",'100m'!J20)</f>
        <v/>
      </c>
      <c r="H20" s="28" t="str">
        <f>IF('100m'!K20=0,"",'100m'!K20)</f>
        <v/>
      </c>
      <c r="I20" s="9" t="str" cm="1">
        <f t="array" ref="I20">IF(COUNT(C20:G20)=0,"",AVERAGE(_xlfn._xlws.FILTER(C20:G20,ISNUMBER(C20:G20))))</f>
        <v/>
      </c>
    </row>
    <row r="21" spans="1:9" x14ac:dyDescent="0.2">
      <c r="A21" s="44" t="str">
        <f t="shared" si="0"/>
        <v/>
      </c>
      <c r="B21" s="5" t="str">
        <f>IF(Keppendur!B21=0,"",Keppendur!B21)</f>
        <v/>
      </c>
      <c r="C21" s="28" t="str">
        <f>IF('100m'!F21=0,"",'100m'!F21)</f>
        <v/>
      </c>
      <c r="D21" s="28" t="str">
        <f>IF('100m'!G21=0,"",'100m'!G21)</f>
        <v/>
      </c>
      <c r="E21" s="28" t="str">
        <f>IF('100m'!H21=0,"",'100m'!H21)</f>
        <v/>
      </c>
      <c r="F21" s="28" t="str">
        <f>IF('100m'!I21=0,"",'100m'!I21)</f>
        <v/>
      </c>
      <c r="G21" s="28" t="str">
        <f>IF('100m'!J21=0,"",'100m'!J21)</f>
        <v/>
      </c>
      <c r="H21" s="28" t="str">
        <f>IF('100m'!K21=0,"",'100m'!K21)</f>
        <v/>
      </c>
      <c r="I21" s="9" t="str" cm="1">
        <f t="array" ref="I21">IF(COUNT(C21:G21)=0,"",AVERAGE(_xlfn._xlws.FILTER(C21:G21,ISNUMBER(C21:G21))))</f>
        <v/>
      </c>
    </row>
    <row r="22" spans="1:9" x14ac:dyDescent="0.2">
      <c r="A22" s="44" t="str">
        <f t="shared" si="0"/>
        <v/>
      </c>
      <c r="B22" s="5" t="str">
        <f>IF(Keppendur!B22=0,"",Keppendur!B22)</f>
        <v/>
      </c>
      <c r="C22" s="28" t="str">
        <f>IF('100m'!F22=0,"",'100m'!F22)</f>
        <v/>
      </c>
      <c r="D22" s="28" t="str">
        <f>IF('100m'!G22=0,"",'100m'!G22)</f>
        <v/>
      </c>
      <c r="E22" s="28" t="str">
        <f>IF('100m'!H22=0,"",'100m'!H22)</f>
        <v/>
      </c>
      <c r="F22" s="28" t="str">
        <f>IF('100m'!I22=0,"",'100m'!I22)</f>
        <v/>
      </c>
      <c r="G22" s="28" t="str">
        <f>IF('100m'!J22=0,"",'100m'!J22)</f>
        <v/>
      </c>
      <c r="H22" s="28" t="str">
        <f>IF('100m'!K22=0,"",'100m'!K22)</f>
        <v/>
      </c>
      <c r="I22" s="9" t="str" cm="1">
        <f t="array" ref="I22">IF(COUNT(C22:G22)=0,"",AVERAGE(_xlfn._xlws.FILTER(C22:G22,ISNUMBER(C22:G22))))</f>
        <v/>
      </c>
    </row>
  </sheetData>
  <sheetProtection algorithmName="SHA-512" hashValue="O0EmJ6DFRlRss7J93geAQzPbk6vwxDn1LHwAwsERbfX+u2FqHFQoP/2ck0bp73AvAnCFunkJ1dHuplejGaAphA==" saltValue="M7kif+uhwi6hoCK0VQH7SA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2875A-701D-4C5A-B82B-9748F00C642F}">
  <dimension ref="A1:R24"/>
  <sheetViews>
    <sheetView workbookViewId="0">
      <selection activeCell="C3" sqref="C3"/>
    </sheetView>
  </sheetViews>
  <sheetFormatPr baseColWidth="10" defaultColWidth="8.83203125" defaultRowHeight="15" x14ac:dyDescent="0.2"/>
  <cols>
    <col min="1" max="1" width="9.83203125" customWidth="1"/>
    <col min="2" max="2" width="24.33203125" customWidth="1"/>
    <col min="3" max="3" width="9.33203125" customWidth="1"/>
    <col min="4" max="4" width="10.5" customWidth="1"/>
    <col min="6" max="6" width="12.5" customWidth="1"/>
    <col min="7" max="7" width="10.33203125" customWidth="1"/>
    <col min="8" max="8" width="10.6640625" customWidth="1"/>
    <col min="9" max="9" width="9.83203125" customWidth="1"/>
    <col min="15" max="15" width="11.83203125" customWidth="1"/>
  </cols>
  <sheetData>
    <row r="1" spans="1:18" ht="22" x14ac:dyDescent="0.3">
      <c r="A1" s="24"/>
      <c r="B1" s="21"/>
      <c r="C1" s="19" t="s">
        <v>57</v>
      </c>
      <c r="D1" s="19" t="s">
        <v>60</v>
      </c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spans="1:18" ht="19" x14ac:dyDescent="0.25">
      <c r="A2" s="47" t="s">
        <v>94</v>
      </c>
      <c r="B2" s="48" t="s">
        <v>1</v>
      </c>
      <c r="C2" s="17" t="s">
        <v>55</v>
      </c>
      <c r="D2" s="17" t="s">
        <v>55</v>
      </c>
      <c r="E2" s="14" t="s">
        <v>96</v>
      </c>
      <c r="F2" s="53" t="s">
        <v>97</v>
      </c>
      <c r="G2" s="55"/>
      <c r="H2" s="55"/>
      <c r="I2" s="8"/>
      <c r="J2" s="55"/>
      <c r="K2" s="55"/>
      <c r="L2" s="55"/>
      <c r="M2" s="55"/>
      <c r="N2" s="55"/>
      <c r="O2" s="55"/>
      <c r="P2" s="8"/>
      <c r="Q2" s="8"/>
      <c r="R2" s="8"/>
    </row>
    <row r="3" spans="1:18" ht="16" x14ac:dyDescent="0.2">
      <c r="A3" s="44">
        <f t="shared" ref="A3:A22" si="0">IF(F3="","",IF(F3&gt;0,_xlfn.RANK.EQ(F3,$F$3:$F$22,1)-COUNTIF($F$3:$F$22,0)))</f>
        <v>1</v>
      </c>
      <c r="B3" s="5" t="str">
        <f>IF(Keppendur!B3=0,"",Keppendur!B3)</f>
        <v>Jóhannes Frank</v>
      </c>
      <c r="C3" s="28">
        <f>IF('100m'!L3=0,"",'100m'!L3)</f>
        <v>7.2</v>
      </c>
      <c r="D3" s="28">
        <f>IF('200m'!K3=0,"",'200m'!K3)</f>
        <v>14.175999999999998</v>
      </c>
      <c r="E3" s="28">
        <f>IF(D3="","",D3/2)</f>
        <v>7.0879999999999992</v>
      </c>
      <c r="F3" s="54">
        <f t="shared" ref="F3:F22" si="1">IF(OR(C3="",D3=""),"",AVERAGE(C3,E3))</f>
        <v>7.1440000000000001</v>
      </c>
      <c r="G3" s="7"/>
      <c r="H3" s="7"/>
      <c r="I3" s="26"/>
      <c r="J3" s="56"/>
      <c r="K3" s="56"/>
      <c r="L3" s="56"/>
      <c r="M3" s="56"/>
      <c r="N3" s="56"/>
      <c r="O3" s="56"/>
      <c r="P3" s="56"/>
      <c r="Q3" s="8"/>
      <c r="R3" s="8"/>
    </row>
    <row r="4" spans="1:18" ht="16" x14ac:dyDescent="0.2">
      <c r="A4" s="44">
        <f t="shared" si="0"/>
        <v>10</v>
      </c>
      <c r="B4" s="5" t="str">
        <f>IF(Keppendur!B4=0,"",Keppendur!B4)</f>
        <v>Garðar Tryggvason</v>
      </c>
      <c r="C4" s="28">
        <f>IF('100m'!L4=0,"",'100m'!L4)</f>
        <v>10.11</v>
      </c>
      <c r="D4" s="28">
        <f>IF('200m'!K4=0,"",'200m'!K4)</f>
        <v>70.727999999999994</v>
      </c>
      <c r="E4" s="28">
        <f t="shared" ref="E4:E22" si="2">IF(D4="","",D4/2)</f>
        <v>35.363999999999997</v>
      </c>
      <c r="F4" s="54">
        <f t="shared" si="1"/>
        <v>22.736999999999998</v>
      </c>
      <c r="G4" s="7"/>
      <c r="H4" s="7"/>
      <c r="I4" s="26"/>
      <c r="J4" s="56"/>
      <c r="K4" s="56"/>
      <c r="L4" s="56"/>
      <c r="M4" s="56"/>
      <c r="N4" s="56"/>
      <c r="O4" s="56"/>
      <c r="P4" s="56"/>
      <c r="Q4" s="8"/>
      <c r="R4" s="8"/>
    </row>
    <row r="5" spans="1:18" ht="16" x14ac:dyDescent="0.2">
      <c r="A5" s="44">
        <f t="shared" si="0"/>
        <v>8</v>
      </c>
      <c r="B5" s="5" t="str">
        <f>IF(Keppendur!B5=0,"",Keppendur!B5)</f>
        <v>Erla Sigurgeirsdóttir</v>
      </c>
      <c r="C5" s="28">
        <f>IF('100m'!L5=0,"",'100m'!L5)</f>
        <v>11.892000000000001</v>
      </c>
      <c r="D5" s="28">
        <f>IF('200m'!K5=0,"",'200m'!K5)</f>
        <v>27.058</v>
      </c>
      <c r="E5" s="28">
        <f t="shared" si="2"/>
        <v>13.529</v>
      </c>
      <c r="F5" s="54">
        <f t="shared" si="1"/>
        <v>12.7105</v>
      </c>
      <c r="G5" s="7"/>
      <c r="H5" s="7"/>
      <c r="I5" s="26"/>
      <c r="J5" s="56"/>
      <c r="K5" s="56"/>
      <c r="L5" s="56"/>
      <c r="M5" s="56"/>
      <c r="N5" s="56"/>
      <c r="O5" s="56"/>
      <c r="P5" s="56"/>
      <c r="Q5" s="8"/>
      <c r="R5" s="8"/>
    </row>
    <row r="6" spans="1:18" ht="16" x14ac:dyDescent="0.2">
      <c r="A6" s="44">
        <f t="shared" si="0"/>
        <v>2</v>
      </c>
      <c r="B6" s="5" t="str">
        <f>IF(Keppendur!B6=0,"",Keppendur!B6)</f>
        <v>Kristbjörn Tryggvason</v>
      </c>
      <c r="C6" s="28">
        <f>IF('100m'!L6=0,"",'100m'!L6)</f>
        <v>8.2119999999999997</v>
      </c>
      <c r="D6" s="28">
        <f>IF('200m'!K6=0,"",'200m'!K6)</f>
        <v>14.51</v>
      </c>
      <c r="E6" s="28">
        <f t="shared" si="2"/>
        <v>7.2549999999999999</v>
      </c>
      <c r="F6" s="54">
        <f t="shared" si="1"/>
        <v>7.7334999999999994</v>
      </c>
      <c r="G6" s="7"/>
      <c r="H6" s="7"/>
      <c r="I6" s="26"/>
      <c r="J6" s="56"/>
      <c r="K6" s="56"/>
      <c r="L6" s="56"/>
      <c r="M6" s="56"/>
      <c r="N6" s="56"/>
      <c r="O6" s="56"/>
      <c r="P6" s="56"/>
      <c r="Q6" s="8"/>
      <c r="R6" s="8"/>
    </row>
    <row r="7" spans="1:18" ht="16" x14ac:dyDescent="0.2">
      <c r="A7" s="44">
        <f t="shared" si="0"/>
        <v>7</v>
      </c>
      <c r="B7" s="5" t="str">
        <f>IF(Keppendur!B7=0,"",Keppendur!B7)</f>
        <v>Arnþór Haukur Birgisson</v>
      </c>
      <c r="C7" s="28">
        <f>IF('100m'!L7=0,"",'100m'!L7)</f>
        <v>9.09</v>
      </c>
      <c r="D7" s="28">
        <f>IF('200m'!K7=0,"",'200m'!K7)</f>
        <v>32.118000000000002</v>
      </c>
      <c r="E7" s="28">
        <f t="shared" si="2"/>
        <v>16.059000000000001</v>
      </c>
      <c r="F7" s="54">
        <f t="shared" si="1"/>
        <v>12.5745</v>
      </c>
      <c r="G7" s="7"/>
      <c r="H7" s="7"/>
      <c r="I7" s="26"/>
      <c r="J7" s="56"/>
      <c r="K7" s="56"/>
      <c r="L7" s="56"/>
      <c r="M7" s="56"/>
      <c r="N7" s="56"/>
      <c r="O7" s="56"/>
      <c r="P7" s="56"/>
      <c r="Q7" s="8"/>
      <c r="R7" s="8"/>
    </row>
    <row r="8" spans="1:18" ht="16" x14ac:dyDescent="0.2">
      <c r="A8" s="44">
        <f t="shared" si="0"/>
        <v>5</v>
      </c>
      <c r="B8" s="5" t="str">
        <f>IF(Keppendur!B8=0,"",Keppendur!B8)</f>
        <v>Jón B. Kristjánsson</v>
      </c>
      <c r="C8" s="28">
        <f>IF('100m'!L8=0,"",'100m'!L8)</f>
        <v>10.923999999999999</v>
      </c>
      <c r="D8" s="28">
        <f>IF('200m'!K8=0,"",'200m'!K8)</f>
        <v>24.981999999999999</v>
      </c>
      <c r="E8" s="28">
        <f t="shared" si="2"/>
        <v>12.491</v>
      </c>
      <c r="F8" s="54">
        <f t="shared" si="1"/>
        <v>11.7075</v>
      </c>
      <c r="G8" s="7"/>
      <c r="H8" s="7"/>
      <c r="I8" s="26"/>
      <c r="J8" s="56"/>
      <c r="K8" s="56"/>
      <c r="L8" s="56"/>
      <c r="M8" s="56"/>
      <c r="N8" s="56"/>
      <c r="O8" s="56"/>
      <c r="P8" s="56"/>
      <c r="Q8" s="8"/>
      <c r="R8" s="8"/>
    </row>
    <row r="9" spans="1:18" ht="16" x14ac:dyDescent="0.2">
      <c r="A9" s="44">
        <f t="shared" si="0"/>
        <v>6</v>
      </c>
      <c r="B9" s="5" t="str">
        <f>IF(Keppendur!B9=0,"",Keppendur!B9)</f>
        <v>Gylfi Sigurðsson</v>
      </c>
      <c r="C9" s="28">
        <f>IF('100m'!L9=0,"",'100m'!L9)</f>
        <v>7.6659999999999995</v>
      </c>
      <c r="D9" s="28">
        <f>IF('200m'!K9=0,"",'200m'!K9)</f>
        <v>34.817999999999998</v>
      </c>
      <c r="E9" s="28">
        <f t="shared" si="2"/>
        <v>17.408999999999999</v>
      </c>
      <c r="F9" s="54">
        <f t="shared" si="1"/>
        <v>12.5375</v>
      </c>
      <c r="G9" s="7"/>
      <c r="H9" s="7"/>
      <c r="I9" s="26"/>
      <c r="J9" s="56"/>
      <c r="K9" s="56"/>
      <c r="L9" s="56"/>
      <c r="M9" s="56"/>
      <c r="N9" s="56"/>
      <c r="O9" s="56"/>
      <c r="P9" s="56"/>
      <c r="Q9" s="8"/>
      <c r="R9" s="8"/>
    </row>
    <row r="10" spans="1:18" ht="16" x14ac:dyDescent="0.2">
      <c r="A10" s="44">
        <f t="shared" si="0"/>
        <v>4</v>
      </c>
      <c r="B10" s="5" t="str">
        <f>IF(Keppendur!B10=0,"",Keppendur!B10)</f>
        <v>Finnur Steingrímsson</v>
      </c>
      <c r="C10" s="28">
        <f>IF('100m'!L10=0,"",'100m'!L10)</f>
        <v>8.8780000000000001</v>
      </c>
      <c r="D10" s="28">
        <f>IF('200m'!K10=0,"",'200m'!K10)</f>
        <v>27.018000000000001</v>
      </c>
      <c r="E10" s="28">
        <f t="shared" si="2"/>
        <v>13.509</v>
      </c>
      <c r="F10" s="54">
        <f t="shared" si="1"/>
        <v>11.1935</v>
      </c>
      <c r="G10" s="7"/>
      <c r="H10" s="7"/>
      <c r="I10" s="26"/>
      <c r="J10" s="56"/>
      <c r="K10" s="56"/>
      <c r="L10" s="56"/>
      <c r="M10" s="56"/>
      <c r="N10" s="56"/>
      <c r="O10" s="56"/>
      <c r="P10" s="56"/>
      <c r="Q10" s="8"/>
      <c r="R10" s="8"/>
    </row>
    <row r="11" spans="1:18" ht="16" x14ac:dyDescent="0.2">
      <c r="A11" s="44">
        <f t="shared" si="0"/>
        <v>9</v>
      </c>
      <c r="B11" s="5" t="str">
        <f>IF(Keppendur!B11=0,"",Keppendur!B11)</f>
        <v>Jóhannes Haukur</v>
      </c>
      <c r="C11" s="28">
        <f>IF('100m'!L11=0,"",'100m'!L11)</f>
        <v>9.6519999999999992</v>
      </c>
      <c r="D11" s="28">
        <f>IF('200m'!K11=0,"",'200m'!K11)</f>
        <v>34.952000000000005</v>
      </c>
      <c r="E11" s="28">
        <f t="shared" si="2"/>
        <v>17.476000000000003</v>
      </c>
      <c r="F11" s="54">
        <f t="shared" si="1"/>
        <v>13.564</v>
      </c>
      <c r="G11" s="7"/>
      <c r="H11" s="7"/>
      <c r="I11" s="26"/>
      <c r="J11" s="56"/>
      <c r="K11" s="56"/>
      <c r="L11" s="56"/>
      <c r="M11" s="56"/>
      <c r="N11" s="56"/>
      <c r="O11" s="56"/>
      <c r="P11" s="56"/>
      <c r="Q11" s="8"/>
      <c r="R11" s="8"/>
    </row>
    <row r="12" spans="1:18" ht="16" x14ac:dyDescent="0.2">
      <c r="A12" s="44">
        <f t="shared" si="0"/>
        <v>3</v>
      </c>
      <c r="B12" s="5" t="str">
        <f>IF(Keppendur!B12=0,"",Keppendur!B12)</f>
        <v>Ingvar Ísfeld Kristinsson</v>
      </c>
      <c r="C12" s="28">
        <f>IF('100m'!L12=0,"",'100m'!L12)</f>
        <v>7.7700000000000005</v>
      </c>
      <c r="D12" s="28">
        <f>IF('200m'!K12=0,"",'200m'!K12)</f>
        <v>27.073999999999995</v>
      </c>
      <c r="E12" s="28">
        <f t="shared" si="2"/>
        <v>13.536999999999997</v>
      </c>
      <c r="F12" s="54">
        <f t="shared" si="1"/>
        <v>10.653499999999999</v>
      </c>
      <c r="G12" s="7"/>
      <c r="H12" s="7"/>
      <c r="I12" s="26"/>
      <c r="J12" s="56"/>
      <c r="K12" s="56"/>
      <c r="L12" s="56"/>
      <c r="M12" s="56"/>
      <c r="N12" s="56"/>
      <c r="O12" s="56"/>
      <c r="P12" s="56"/>
      <c r="Q12" s="8"/>
      <c r="R12" s="8"/>
    </row>
    <row r="13" spans="1:18" ht="16" x14ac:dyDescent="0.2">
      <c r="A13" s="44" t="str">
        <f t="shared" si="0"/>
        <v/>
      </c>
      <c r="B13" s="5" t="str">
        <f>IF(Keppendur!B13=0,"",Keppendur!B13)</f>
        <v/>
      </c>
      <c r="C13" s="28" t="str">
        <f>IF('100m'!L13=0,"",'100m'!L13)</f>
        <v/>
      </c>
      <c r="D13" s="28" t="str">
        <f>IF('200m'!K13=0,"",'200m'!K13)</f>
        <v/>
      </c>
      <c r="E13" s="28" t="str">
        <f t="shared" si="2"/>
        <v/>
      </c>
      <c r="F13" s="54" t="str">
        <f t="shared" si="1"/>
        <v/>
      </c>
      <c r="G13" s="7"/>
      <c r="H13" s="7"/>
      <c r="I13" s="26"/>
      <c r="J13" s="56"/>
      <c r="K13" s="56"/>
      <c r="L13" s="56"/>
      <c r="M13" s="56"/>
      <c r="N13" s="56"/>
      <c r="O13" s="56"/>
      <c r="P13" s="56"/>
      <c r="Q13" s="8"/>
      <c r="R13" s="8"/>
    </row>
    <row r="14" spans="1:18" ht="16" x14ac:dyDescent="0.2">
      <c r="A14" s="44" t="str">
        <f t="shared" si="0"/>
        <v/>
      </c>
      <c r="B14" s="5" t="str">
        <f>IF(Keppendur!B14=0,"",Keppendur!B14)</f>
        <v/>
      </c>
      <c r="C14" s="28" t="str">
        <f>IF('100m'!L14=0,"",'100m'!L14)</f>
        <v/>
      </c>
      <c r="D14" s="28" t="str">
        <f>IF('200m'!K14=0,"",'200m'!K14)</f>
        <v/>
      </c>
      <c r="E14" s="28" t="str">
        <f t="shared" si="2"/>
        <v/>
      </c>
      <c r="F14" s="54" t="str">
        <f t="shared" si="1"/>
        <v/>
      </c>
      <c r="G14" s="7"/>
      <c r="H14" s="7"/>
      <c r="I14" s="26"/>
      <c r="J14" s="56"/>
      <c r="K14" s="56"/>
      <c r="L14" s="56"/>
      <c r="M14" s="56"/>
      <c r="N14" s="56"/>
      <c r="O14" s="56"/>
      <c r="P14" s="56"/>
      <c r="Q14" s="8"/>
      <c r="R14" s="8"/>
    </row>
    <row r="15" spans="1:18" ht="16" x14ac:dyDescent="0.2">
      <c r="A15" s="44" t="str">
        <f t="shared" si="0"/>
        <v/>
      </c>
      <c r="B15" s="5" t="str">
        <f>IF(Keppendur!B15=0,"",Keppendur!B15)</f>
        <v/>
      </c>
      <c r="C15" s="28" t="str">
        <f>IF('100m'!L15=0,"",'100m'!L15)</f>
        <v/>
      </c>
      <c r="D15" s="28" t="str">
        <f>IF('200m'!K15=0,"",'200m'!K15)</f>
        <v/>
      </c>
      <c r="E15" s="28" t="str">
        <f t="shared" si="2"/>
        <v/>
      </c>
      <c r="F15" s="54" t="str">
        <f t="shared" si="1"/>
        <v/>
      </c>
      <c r="G15" s="7"/>
      <c r="H15" s="7"/>
      <c r="I15" s="26"/>
      <c r="J15" s="56"/>
      <c r="K15" s="56"/>
      <c r="L15" s="56"/>
      <c r="M15" s="56"/>
      <c r="N15" s="56"/>
      <c r="O15" s="56"/>
      <c r="P15" s="56"/>
      <c r="Q15" s="8"/>
      <c r="R15" s="8"/>
    </row>
    <row r="16" spans="1:18" ht="16" x14ac:dyDescent="0.2">
      <c r="A16" s="44" t="str">
        <f t="shared" si="0"/>
        <v/>
      </c>
      <c r="B16" s="5" t="str">
        <f>IF(Keppendur!B16=0,"",Keppendur!B16)</f>
        <v/>
      </c>
      <c r="C16" s="28" t="str">
        <f>IF('100m'!L16=0,"",'100m'!L16)</f>
        <v/>
      </c>
      <c r="D16" s="28" t="str">
        <f>IF('200m'!K16=0,"",'200m'!K16)</f>
        <v/>
      </c>
      <c r="E16" s="28" t="str">
        <f t="shared" si="2"/>
        <v/>
      </c>
      <c r="F16" s="54" t="str">
        <f t="shared" si="1"/>
        <v/>
      </c>
      <c r="G16" s="7"/>
      <c r="H16" s="7"/>
      <c r="I16" s="26"/>
      <c r="J16" s="56"/>
      <c r="K16" s="56"/>
      <c r="L16" s="56"/>
      <c r="M16" s="56"/>
      <c r="N16" s="56"/>
      <c r="O16" s="56"/>
      <c r="P16" s="56"/>
      <c r="Q16" s="8"/>
      <c r="R16" s="8"/>
    </row>
    <row r="17" spans="1:18" ht="16" x14ac:dyDescent="0.2">
      <c r="A17" s="44" t="str">
        <f t="shared" si="0"/>
        <v/>
      </c>
      <c r="B17" s="5" t="str">
        <f>IF(Keppendur!B17=0,"",Keppendur!B17)</f>
        <v/>
      </c>
      <c r="C17" s="28" t="str">
        <f>IF('100m'!L17=0,"",'100m'!L17)</f>
        <v/>
      </c>
      <c r="D17" s="28" t="str">
        <f>IF('200m'!K17=0,"",'200m'!K17)</f>
        <v/>
      </c>
      <c r="E17" s="28" t="str">
        <f t="shared" si="2"/>
        <v/>
      </c>
      <c r="F17" s="54" t="str">
        <f t="shared" si="1"/>
        <v/>
      </c>
      <c r="G17" s="7"/>
      <c r="H17" s="7"/>
      <c r="I17" s="26"/>
      <c r="J17" s="56"/>
      <c r="K17" s="56"/>
      <c r="L17" s="56"/>
      <c r="M17" s="56"/>
      <c r="N17" s="56"/>
      <c r="O17" s="56"/>
      <c r="P17" s="56"/>
      <c r="Q17" s="8"/>
      <c r="R17" s="8"/>
    </row>
    <row r="18" spans="1:18" ht="16" x14ac:dyDescent="0.2">
      <c r="A18" s="44" t="str">
        <f t="shared" si="0"/>
        <v/>
      </c>
      <c r="B18" s="5" t="str">
        <f>IF(Keppendur!B18=0,"",Keppendur!B18)</f>
        <v/>
      </c>
      <c r="C18" s="28" t="str">
        <f>IF('100m'!L18=0,"",'100m'!L18)</f>
        <v/>
      </c>
      <c r="D18" s="28" t="str">
        <f>IF('200m'!K18=0,"",'200m'!K18)</f>
        <v/>
      </c>
      <c r="E18" s="28" t="str">
        <f t="shared" si="2"/>
        <v/>
      </c>
      <c r="F18" s="54" t="str">
        <f t="shared" si="1"/>
        <v/>
      </c>
      <c r="G18" s="7"/>
      <c r="H18" s="7"/>
      <c r="I18" s="26"/>
      <c r="J18" s="56"/>
      <c r="K18" s="56"/>
      <c r="L18" s="56"/>
      <c r="M18" s="56"/>
      <c r="N18" s="56"/>
      <c r="O18" s="56"/>
      <c r="P18" s="56"/>
      <c r="Q18" s="8"/>
      <c r="R18" s="8"/>
    </row>
    <row r="19" spans="1:18" ht="16" x14ac:dyDescent="0.2">
      <c r="A19" s="44" t="str">
        <f t="shared" si="0"/>
        <v/>
      </c>
      <c r="B19" s="5" t="str">
        <f>IF(Keppendur!B19=0,"",Keppendur!B19)</f>
        <v/>
      </c>
      <c r="C19" s="28" t="str">
        <f>IF('100m'!L19=0,"",'100m'!L19)</f>
        <v/>
      </c>
      <c r="D19" s="28" t="str">
        <f>IF('200m'!K19=0,"",'200m'!K19)</f>
        <v/>
      </c>
      <c r="E19" s="28" t="str">
        <f t="shared" si="2"/>
        <v/>
      </c>
      <c r="F19" s="54" t="str">
        <f t="shared" si="1"/>
        <v/>
      </c>
      <c r="G19" s="7"/>
      <c r="H19" s="7"/>
      <c r="I19" s="26"/>
      <c r="J19" s="56"/>
      <c r="K19" s="56"/>
      <c r="L19" s="56"/>
      <c r="M19" s="56"/>
      <c r="N19" s="56"/>
      <c r="O19" s="56"/>
      <c r="P19" s="56"/>
      <c r="Q19" s="8"/>
      <c r="R19" s="8"/>
    </row>
    <row r="20" spans="1:18" ht="16" x14ac:dyDescent="0.2">
      <c r="A20" s="44" t="str">
        <f t="shared" si="0"/>
        <v/>
      </c>
      <c r="B20" s="5" t="str">
        <f>IF(Keppendur!B20=0,"",Keppendur!B20)</f>
        <v/>
      </c>
      <c r="C20" s="28" t="str">
        <f>IF('100m'!L20=0,"",'100m'!L20)</f>
        <v/>
      </c>
      <c r="D20" s="28" t="str">
        <f>IF('200m'!K20=0,"",'200m'!K20)</f>
        <v/>
      </c>
      <c r="E20" s="28" t="str">
        <f t="shared" si="2"/>
        <v/>
      </c>
      <c r="F20" s="54" t="str">
        <f t="shared" si="1"/>
        <v/>
      </c>
      <c r="G20" s="7"/>
      <c r="H20" s="7"/>
      <c r="I20" s="26"/>
      <c r="J20" s="56"/>
      <c r="K20" s="56"/>
      <c r="L20" s="56"/>
      <c r="M20" s="56"/>
      <c r="N20" s="56"/>
      <c r="O20" s="56"/>
      <c r="P20" s="56"/>
      <c r="Q20" s="8"/>
      <c r="R20" s="8"/>
    </row>
    <row r="21" spans="1:18" ht="16" x14ac:dyDescent="0.2">
      <c r="A21" s="44" t="str">
        <f t="shared" si="0"/>
        <v/>
      </c>
      <c r="B21" s="5" t="str">
        <f>IF(Keppendur!B21=0,"",Keppendur!B21)</f>
        <v/>
      </c>
      <c r="C21" s="28" t="str">
        <f>IF('100m'!L21=0,"",'100m'!L21)</f>
        <v/>
      </c>
      <c r="D21" s="28" t="str">
        <f>IF('200m'!K21=0,"",'200m'!K21)</f>
        <v/>
      </c>
      <c r="E21" s="28" t="str">
        <f t="shared" si="2"/>
        <v/>
      </c>
      <c r="F21" s="54" t="str">
        <f t="shared" si="1"/>
        <v/>
      </c>
      <c r="G21" s="7"/>
      <c r="H21" s="7"/>
      <c r="I21" s="26"/>
      <c r="J21" s="56"/>
      <c r="K21" s="56"/>
      <c r="L21" s="56"/>
      <c r="M21" s="56"/>
      <c r="N21" s="56"/>
      <c r="O21" s="56"/>
      <c r="P21" s="56"/>
      <c r="Q21" s="8"/>
      <c r="R21" s="8"/>
    </row>
    <row r="22" spans="1:18" ht="16" x14ac:dyDescent="0.2">
      <c r="A22" s="44" t="str">
        <f t="shared" si="0"/>
        <v/>
      </c>
      <c r="B22" s="5" t="str">
        <f>IF(Keppendur!B22=0,"",Keppendur!B22)</f>
        <v/>
      </c>
      <c r="C22" s="28" t="str">
        <f>IF('100m'!L22=0,"",'100m'!L22)</f>
        <v/>
      </c>
      <c r="D22" s="28" t="str">
        <f>IF('200m'!K22=0,"",'200m'!K22)</f>
        <v/>
      </c>
      <c r="E22" s="28" t="str">
        <f t="shared" si="2"/>
        <v/>
      </c>
      <c r="F22" s="54" t="str">
        <f t="shared" si="1"/>
        <v/>
      </c>
      <c r="G22" s="7"/>
      <c r="H22" s="7"/>
      <c r="I22" s="26"/>
      <c r="J22" s="56"/>
      <c r="K22" s="56"/>
      <c r="L22" s="56"/>
      <c r="M22" s="56"/>
      <c r="N22" s="56"/>
      <c r="O22" s="56"/>
      <c r="P22" s="56"/>
      <c r="Q22" s="8"/>
      <c r="R22" s="8"/>
    </row>
    <row r="23" spans="1:18" x14ac:dyDescent="0.2"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</row>
    <row r="24" spans="1:18" x14ac:dyDescent="0.2"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</sheetData>
  <sheetProtection algorithmName="SHA-512" hashValue="VX+JFA90L4hxlTREb3YTIwHBxaxhtGZ6H9cTvHXsc6qsPS7CrUPpf/Ra+wzPqnwS4J6/lxRv2zQuNDJpXWXKcQ==" saltValue="DFePWjcp/Ltl7Zh8E7BhyQ==" spinCount="100000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63734C-6491-488D-B910-A39D87D05E84}">
  <dimension ref="A2:I22"/>
  <sheetViews>
    <sheetView topLeftCell="A3" zoomScale="120" zoomScaleNormal="120" workbookViewId="0">
      <selection activeCell="B13" sqref="B13"/>
    </sheetView>
  </sheetViews>
  <sheetFormatPr baseColWidth="10" defaultColWidth="8.83203125" defaultRowHeight="15" x14ac:dyDescent="0.2"/>
  <cols>
    <col min="2" max="2" width="24.83203125" customWidth="1"/>
    <col min="3" max="8" width="11.6640625" customWidth="1"/>
    <col min="9" max="9" width="10.5" customWidth="1"/>
  </cols>
  <sheetData>
    <row r="2" spans="1:9" ht="22" x14ac:dyDescent="0.3">
      <c r="F2" s="19" t="s">
        <v>60</v>
      </c>
    </row>
    <row r="3" spans="1:9" ht="19" x14ac:dyDescent="0.25">
      <c r="A3" t="s">
        <v>56</v>
      </c>
      <c r="B3" s="2" t="s">
        <v>1</v>
      </c>
      <c r="C3" s="14" t="s">
        <v>2</v>
      </c>
      <c r="D3" s="14" t="s">
        <v>3</v>
      </c>
      <c r="E3" s="14" t="s">
        <v>4</v>
      </c>
      <c r="F3" s="14" t="s">
        <v>5</v>
      </c>
      <c r="G3" s="14" t="s">
        <v>6</v>
      </c>
      <c r="H3" s="16" t="s">
        <v>54</v>
      </c>
      <c r="I3" s="17" t="s">
        <v>55</v>
      </c>
    </row>
    <row r="4" spans="1:9" s="29" customFormat="1" ht="16" x14ac:dyDescent="0.2">
      <c r="A4" s="44">
        <f>IF(I4="","",IF(I4&gt;0,_xlfn.RANK.EQ(I4,$I$4:$I$22,1)-COUNTIF($I$4:$I$22,0)))</f>
        <v>1</v>
      </c>
      <c r="B4" s="20" t="str">
        <f>IF('200m'!D3=0,"",'200m'!D3)</f>
        <v>Jóhannes Frank</v>
      </c>
      <c r="C4" s="33">
        <f>IF('200m'!E3="","",'200m'!E3)</f>
        <v>21.07</v>
      </c>
      <c r="D4" s="33">
        <f>IF('200m'!F3="","",'200m'!F3)</f>
        <v>15.21</v>
      </c>
      <c r="E4" s="33">
        <f>IF('200m'!G3="","",'200m'!G3)</f>
        <v>13.07</v>
      </c>
      <c r="F4" s="33">
        <f>IF('200m'!H3="","",'200m'!H3)</f>
        <v>8.61</v>
      </c>
      <c r="G4" s="33">
        <f>IF('200m'!I3="","",'200m'!I3)</f>
        <v>12.92</v>
      </c>
      <c r="H4" s="33">
        <f>IF('200m'!J3="","",'200m'!J3)</f>
        <v>24.5</v>
      </c>
      <c r="I4" s="34">
        <f>IF('200m'!K3="","",'200m'!K3)</f>
        <v>14.175999999999998</v>
      </c>
    </row>
    <row r="5" spans="1:9" s="29" customFormat="1" ht="16" x14ac:dyDescent="0.2">
      <c r="A5" s="44">
        <f t="shared" ref="A5:A22" si="0">IF(I5="","",IF(I5&gt;0,_xlfn.RANK.EQ(I5,$I$4:$I$22,1)-COUNTIF($I$4:$I$22,0)))</f>
        <v>10</v>
      </c>
      <c r="B5" s="20" t="str">
        <f>IF('200m'!D4=0,"",'200m'!D4)</f>
        <v>Garðar Tryggvason</v>
      </c>
      <c r="C5" s="33">
        <f>IF('200m'!E4="","",'200m'!E4)</f>
        <v>21.32</v>
      </c>
      <c r="D5" s="33">
        <f>IF('200m'!F4="","",'200m'!F4)</f>
        <v>29.35</v>
      </c>
      <c r="E5" s="33">
        <f>IF('200m'!G4="","",'200m'!G4)</f>
        <v>254</v>
      </c>
      <c r="F5" s="33">
        <f>IF('200m'!H4="","",'200m'!H4)</f>
        <v>24.82</v>
      </c>
      <c r="G5" s="33">
        <f>IF('200m'!I4="","",'200m'!I4)</f>
        <v>24.15</v>
      </c>
      <c r="H5" s="33" t="str">
        <f>IF('200m'!J4="","",'200m'!J4)</f>
        <v/>
      </c>
      <c r="I5" s="34">
        <f>IF('200m'!K4="","",'200m'!K4)</f>
        <v>70.727999999999994</v>
      </c>
    </row>
    <row r="6" spans="1:9" s="29" customFormat="1" ht="16" x14ac:dyDescent="0.2">
      <c r="A6" s="44">
        <f t="shared" si="0"/>
        <v>5</v>
      </c>
      <c r="B6" s="20" t="str">
        <f>IF('200m'!D5=0,"",'200m'!D5)</f>
        <v>Erla Sigurgeirsdóttir</v>
      </c>
      <c r="C6" s="33">
        <f>IF('200m'!E5="","",'200m'!E5)</f>
        <v>20.32</v>
      </c>
      <c r="D6" s="33">
        <f>IF('200m'!F5="","",'200m'!F5)</f>
        <v>34.159999999999997</v>
      </c>
      <c r="E6" s="33">
        <f>IF('200m'!G5="","",'200m'!G5)</f>
        <v>33.72</v>
      </c>
      <c r="F6" s="33">
        <f>IF('200m'!H5="","",'200m'!H5)</f>
        <v>21.44</v>
      </c>
      <c r="G6" s="33">
        <f>IF('200m'!I5="","",'200m'!I5)</f>
        <v>25.65</v>
      </c>
      <c r="H6" s="33" t="str">
        <f>IF('200m'!J5="","",'200m'!J5)</f>
        <v/>
      </c>
      <c r="I6" s="34">
        <f>IF('200m'!K5="","",'200m'!K5)</f>
        <v>27.058</v>
      </c>
    </row>
    <row r="7" spans="1:9" s="29" customFormat="1" ht="16" x14ac:dyDescent="0.2">
      <c r="A7" s="44">
        <f t="shared" si="0"/>
        <v>2</v>
      </c>
      <c r="B7" s="20" t="str">
        <f>IF('200m'!D6=0,"",'200m'!D6)</f>
        <v>Kristbjörn Tryggvason</v>
      </c>
      <c r="C7" s="33">
        <f>IF('200m'!E6="","",'200m'!E6)</f>
        <v>9.26</v>
      </c>
      <c r="D7" s="33">
        <f>IF('200m'!F6="","",'200m'!F6)</f>
        <v>16.36</v>
      </c>
      <c r="E7" s="33">
        <f>IF('200m'!G6="","",'200m'!G6)</f>
        <v>19.37</v>
      </c>
      <c r="F7" s="33">
        <f>IF('200m'!H6="","",'200m'!H6)</f>
        <v>9.75</v>
      </c>
      <c r="G7" s="33">
        <f>IF('200m'!I6="","",'200m'!I6)</f>
        <v>17.809999999999999</v>
      </c>
      <c r="H7" s="33">
        <f>IF('200m'!J6="","",'200m'!J6)</f>
        <v>19.29</v>
      </c>
      <c r="I7" s="34">
        <f>IF('200m'!K6="","",'200m'!K6)</f>
        <v>14.51</v>
      </c>
    </row>
    <row r="8" spans="1:9" s="29" customFormat="1" ht="16" x14ac:dyDescent="0.2">
      <c r="A8" s="44">
        <f t="shared" si="0"/>
        <v>7</v>
      </c>
      <c r="B8" s="20" t="str">
        <f>IF('200m'!D7=0,"",'200m'!D7)</f>
        <v>Arnþór Haukur Birgisson</v>
      </c>
      <c r="C8" s="33">
        <f>IF('200m'!E7="","",'200m'!E7)</f>
        <v>68.989999999999995</v>
      </c>
      <c r="D8" s="33">
        <f>IF('200m'!F7="","",'200m'!F7)</f>
        <v>17.21</v>
      </c>
      <c r="E8" s="33">
        <f>IF('200m'!G7="","",'200m'!G7)</f>
        <v>29.43</v>
      </c>
      <c r="F8" s="33">
        <f>IF('200m'!H7="","",'200m'!H7)</f>
        <v>17.66</v>
      </c>
      <c r="G8" s="33">
        <f>IF('200m'!I7="","",'200m'!I7)</f>
        <v>27.3</v>
      </c>
      <c r="H8" s="33">
        <f>IF('200m'!J7="","",'200m'!J7)</f>
        <v>33.14</v>
      </c>
      <c r="I8" s="34">
        <f>IF('200m'!K7="","",'200m'!K7)</f>
        <v>32.118000000000002</v>
      </c>
    </row>
    <row r="9" spans="1:9" s="29" customFormat="1" ht="16" x14ac:dyDescent="0.2">
      <c r="A9" s="44">
        <f t="shared" si="0"/>
        <v>3</v>
      </c>
      <c r="B9" s="20" t="str">
        <f>IF('200m'!D8=0,"",'200m'!D8)</f>
        <v>Jón B. Kristjánsson</v>
      </c>
      <c r="C9" s="33">
        <f>IF('200m'!E8="","",'200m'!E8)</f>
        <v>22.21</v>
      </c>
      <c r="D9" s="33">
        <f>IF('200m'!F8="","",'200m'!F8)</f>
        <v>33.57</v>
      </c>
      <c r="E9" s="33">
        <f>IF('200m'!G8="","",'200m'!G8)</f>
        <v>34.68</v>
      </c>
      <c r="F9" s="33">
        <f>IF('200m'!H8="","",'200m'!H8)</f>
        <v>20.82</v>
      </c>
      <c r="G9" s="33">
        <f>IF('200m'!I8="","",'200m'!I8)</f>
        <v>13.63</v>
      </c>
      <c r="H9" s="33">
        <f>IF('200m'!J8="","",'200m'!J8)</f>
        <v>43.37</v>
      </c>
      <c r="I9" s="34">
        <f>IF('200m'!K8="","",'200m'!K8)</f>
        <v>24.981999999999999</v>
      </c>
    </row>
    <row r="10" spans="1:9" s="29" customFormat="1" ht="16" x14ac:dyDescent="0.2">
      <c r="A10" s="44">
        <f t="shared" si="0"/>
        <v>8</v>
      </c>
      <c r="B10" s="20" t="str">
        <f>IF('200m'!D9=0,"",'200m'!D9)</f>
        <v>Gylfi Sigurðsson</v>
      </c>
      <c r="C10" s="33">
        <f>IF('200m'!E9="","",'200m'!E9)</f>
        <v>47.63</v>
      </c>
      <c r="D10" s="33">
        <f>IF('200m'!F9="","",'200m'!F9)</f>
        <v>42.66</v>
      </c>
      <c r="E10" s="33">
        <f>IF('200m'!G9="","",'200m'!G9)</f>
        <v>21.33</v>
      </c>
      <c r="F10" s="33">
        <f>IF('200m'!H9="","",'200m'!H9)</f>
        <v>33.61</v>
      </c>
      <c r="G10" s="33">
        <f>IF('200m'!I9="","",'200m'!I9)</f>
        <v>28.86</v>
      </c>
      <c r="H10" s="33" t="str">
        <f>IF('200m'!J9="","",'200m'!J9)</f>
        <v/>
      </c>
      <c r="I10" s="34">
        <f>IF('200m'!K9="","",'200m'!K9)</f>
        <v>34.817999999999998</v>
      </c>
    </row>
    <row r="11" spans="1:9" s="29" customFormat="1" ht="16" x14ac:dyDescent="0.2">
      <c r="A11" s="44">
        <f t="shared" si="0"/>
        <v>4</v>
      </c>
      <c r="B11" s="20" t="str">
        <f>IF('200m'!D10=0,"",'200m'!D10)</f>
        <v>Finnur Steingrímsson</v>
      </c>
      <c r="C11" s="33">
        <f>IF('200m'!E10="","",'200m'!E10)</f>
        <v>35.86</v>
      </c>
      <c r="D11" s="33">
        <f>IF('200m'!F10="","",'200m'!F10)</f>
        <v>16.239999999999998</v>
      </c>
      <c r="E11" s="33">
        <f>IF('200m'!G10="","",'200m'!G10)</f>
        <v>25.81</v>
      </c>
      <c r="F11" s="33">
        <f>IF('200m'!H10="","",'200m'!H10)</f>
        <v>30.89</v>
      </c>
      <c r="G11" s="33">
        <f>IF('200m'!I10="","",'200m'!I10)</f>
        <v>26.29</v>
      </c>
      <c r="H11" s="33" t="str">
        <f>IF('200m'!J10="","",'200m'!J10)</f>
        <v/>
      </c>
      <c r="I11" s="34">
        <f>IF('200m'!K10="","",'200m'!K10)</f>
        <v>27.018000000000001</v>
      </c>
    </row>
    <row r="12" spans="1:9" s="29" customFormat="1" ht="16" x14ac:dyDescent="0.2">
      <c r="A12" s="44">
        <f t="shared" si="0"/>
        <v>9</v>
      </c>
      <c r="B12" s="20" t="str">
        <f>IF('200m'!D11=0,"",'200m'!D11)</f>
        <v>Jóhannes Haukur</v>
      </c>
      <c r="C12" s="33">
        <f>IF('200m'!E11="","",'200m'!E11)</f>
        <v>40.98</v>
      </c>
      <c r="D12" s="33">
        <f>IF('200m'!F11="","",'200m'!F11)</f>
        <v>30.77</v>
      </c>
      <c r="E12" s="33">
        <f>IF('200m'!G11="","",'200m'!G11)</f>
        <v>46.09</v>
      </c>
      <c r="F12" s="33">
        <f>IF('200m'!H11="","",'200m'!H11)</f>
        <v>37.700000000000003</v>
      </c>
      <c r="G12" s="33">
        <f>IF('200m'!I11="","",'200m'!I11)</f>
        <v>19.22</v>
      </c>
      <c r="H12" s="33" t="str">
        <f>IF('200m'!J11="","",'200m'!J11)</f>
        <v/>
      </c>
      <c r="I12" s="34">
        <f>IF('200m'!K11="","",'200m'!K11)</f>
        <v>34.952000000000005</v>
      </c>
    </row>
    <row r="13" spans="1:9" s="29" customFormat="1" ht="16" x14ac:dyDescent="0.2">
      <c r="A13" s="44">
        <f t="shared" si="0"/>
        <v>6</v>
      </c>
      <c r="B13" s="20" t="str">
        <f>IF('200m'!D12=0,"",'200m'!D12)</f>
        <v>Ingvar Ísfeld Kristinsson</v>
      </c>
      <c r="C13" s="33">
        <f>IF('200m'!E12="","",'200m'!E12)</f>
        <v>23.4</v>
      </c>
      <c r="D13" s="33">
        <f>IF('200m'!F12="","",'200m'!F12)</f>
        <v>24.4</v>
      </c>
      <c r="E13" s="33">
        <f>IF('200m'!G12="","",'200m'!G12)</f>
        <v>24.05</v>
      </c>
      <c r="F13" s="33">
        <f>IF('200m'!H12="","",'200m'!H12)</f>
        <v>32.82</v>
      </c>
      <c r="G13" s="33">
        <f>IF('200m'!I12="","",'200m'!I12)</f>
        <v>30.7</v>
      </c>
      <c r="H13" s="33">
        <f>IF('200m'!J12="","",'200m'!J12)</f>
        <v>37.659999999999997</v>
      </c>
      <c r="I13" s="34">
        <f>IF('200m'!K12="","",'200m'!K12)</f>
        <v>27.073999999999995</v>
      </c>
    </row>
    <row r="14" spans="1:9" s="29" customFormat="1" ht="16" x14ac:dyDescent="0.2">
      <c r="A14" s="44" t="str">
        <f t="shared" si="0"/>
        <v/>
      </c>
      <c r="B14" s="20" t="str">
        <f>IF('200m'!D13=0,"",'200m'!D13)</f>
        <v/>
      </c>
      <c r="C14" s="33" t="str">
        <f>IF('200m'!E13="","",'200m'!E13)</f>
        <v/>
      </c>
      <c r="D14" s="33" t="str">
        <f>IF('200m'!F13="","",'200m'!F13)</f>
        <v/>
      </c>
      <c r="E14" s="33" t="str">
        <f>IF('200m'!G13="","",'200m'!G13)</f>
        <v/>
      </c>
      <c r="F14" s="33" t="str">
        <f>IF('200m'!H13="","",'200m'!H13)</f>
        <v/>
      </c>
      <c r="G14" s="33" t="str">
        <f>IF('200m'!I13="","",'200m'!I13)</f>
        <v/>
      </c>
      <c r="H14" s="33" t="str">
        <f>IF('200m'!J13="","",'200m'!J13)</f>
        <v/>
      </c>
      <c r="I14" s="34" t="str">
        <f>IF('200m'!K13="","",'200m'!K13)</f>
        <v/>
      </c>
    </row>
    <row r="15" spans="1:9" s="29" customFormat="1" ht="16" x14ac:dyDescent="0.2">
      <c r="A15" s="44" t="str">
        <f t="shared" si="0"/>
        <v/>
      </c>
      <c r="B15" s="20" t="str">
        <f>IF('200m'!D14=0,"",'200m'!D14)</f>
        <v/>
      </c>
      <c r="C15" s="33" t="str">
        <f>IF('200m'!E14="","",'200m'!E14)</f>
        <v/>
      </c>
      <c r="D15" s="33" t="str">
        <f>IF('200m'!F14="","",'200m'!F14)</f>
        <v/>
      </c>
      <c r="E15" s="33" t="str">
        <f>IF('200m'!G14="","",'200m'!G14)</f>
        <v/>
      </c>
      <c r="F15" s="33" t="str">
        <f>IF('200m'!H14="","",'200m'!H14)</f>
        <v/>
      </c>
      <c r="G15" s="33" t="str">
        <f>IF('200m'!I14="","",'200m'!I14)</f>
        <v/>
      </c>
      <c r="H15" s="33" t="str">
        <f>IF('200m'!J14="","",'200m'!J14)</f>
        <v/>
      </c>
      <c r="I15" s="34" t="str">
        <f>IF('200m'!K14="","",'200m'!K14)</f>
        <v/>
      </c>
    </row>
    <row r="16" spans="1:9" ht="16" x14ac:dyDescent="0.2">
      <c r="A16" s="44" t="str">
        <f t="shared" si="0"/>
        <v/>
      </c>
      <c r="B16" s="20" t="str">
        <f>IF('200m'!D15=0,"",'200m'!D15)</f>
        <v/>
      </c>
      <c r="C16" s="33" t="str">
        <f>IF('200m'!E15="","",'200m'!E15)</f>
        <v/>
      </c>
      <c r="D16" s="33" t="str">
        <f>IF('200m'!F15="","",'200m'!F15)</f>
        <v/>
      </c>
      <c r="E16" s="33" t="str">
        <f>IF('200m'!G15="","",'200m'!G15)</f>
        <v/>
      </c>
      <c r="F16" s="33" t="str">
        <f>IF('200m'!H15="","",'200m'!H15)</f>
        <v/>
      </c>
      <c r="G16" s="33" t="str">
        <f>IF('200m'!I15="","",'200m'!I15)</f>
        <v/>
      </c>
      <c r="H16" s="33" t="str">
        <f>IF('200m'!J15="","",'200m'!J15)</f>
        <v/>
      </c>
      <c r="I16" s="34" t="str">
        <f>IF('200m'!K15="","",'200m'!K15)</f>
        <v/>
      </c>
    </row>
    <row r="17" spans="1:9" ht="16" x14ac:dyDescent="0.2">
      <c r="A17" s="44" t="str">
        <f t="shared" si="0"/>
        <v/>
      </c>
      <c r="B17" s="20" t="str">
        <f>IF('200m'!D16=0,"",'200m'!D16)</f>
        <v/>
      </c>
      <c r="C17" s="33" t="str">
        <f>IF('200m'!E16="","",'200m'!E16)</f>
        <v/>
      </c>
      <c r="D17" s="33" t="str">
        <f>IF('200m'!F16="","",'200m'!F16)</f>
        <v/>
      </c>
      <c r="E17" s="33" t="str">
        <f>IF('200m'!G16="","",'200m'!G16)</f>
        <v/>
      </c>
      <c r="F17" s="33" t="str">
        <f>IF('200m'!H16="","",'200m'!H16)</f>
        <v/>
      </c>
      <c r="G17" s="33" t="str">
        <f>IF('200m'!I16="","",'200m'!I16)</f>
        <v/>
      </c>
      <c r="H17" s="33" t="str">
        <f>IF('200m'!J16="","",'200m'!J16)</f>
        <v/>
      </c>
      <c r="I17" s="34" t="str">
        <f>IF('200m'!K16="","",'200m'!K16)</f>
        <v/>
      </c>
    </row>
    <row r="18" spans="1:9" ht="16" x14ac:dyDescent="0.2">
      <c r="A18" s="44" t="str">
        <f t="shared" si="0"/>
        <v/>
      </c>
      <c r="B18" s="20" t="str">
        <f>IF('200m'!D17=0,"",'200m'!D17)</f>
        <v/>
      </c>
      <c r="C18" s="33" t="str">
        <f>IF('200m'!E17="","",'200m'!E17)</f>
        <v/>
      </c>
      <c r="D18" s="33" t="str">
        <f>IF('200m'!F17="","",'200m'!F17)</f>
        <v/>
      </c>
      <c r="E18" s="33" t="str">
        <f>IF('200m'!G17="","",'200m'!G17)</f>
        <v/>
      </c>
      <c r="F18" s="33" t="str">
        <f>IF('200m'!H17="","",'200m'!H17)</f>
        <v/>
      </c>
      <c r="G18" s="33" t="str">
        <f>IF('200m'!I17="","",'200m'!I17)</f>
        <v/>
      </c>
      <c r="H18" s="33" t="str">
        <f>IF('200m'!J17="","",'200m'!J17)</f>
        <v/>
      </c>
      <c r="I18" s="34" t="str">
        <f>IF('200m'!K17="","",'200m'!K17)</f>
        <v/>
      </c>
    </row>
    <row r="19" spans="1:9" ht="16" x14ac:dyDescent="0.2">
      <c r="A19" s="44" t="str">
        <f t="shared" si="0"/>
        <v/>
      </c>
      <c r="B19" s="20" t="str">
        <f>IF('200m'!D18=0,"",'200m'!D18)</f>
        <v/>
      </c>
      <c r="C19" s="33" t="str">
        <f>IF('200m'!E18="","",'200m'!E18)</f>
        <v/>
      </c>
      <c r="D19" s="33" t="str">
        <f>IF('200m'!F18="","",'200m'!F18)</f>
        <v/>
      </c>
      <c r="E19" s="33" t="str">
        <f>IF('200m'!G18="","",'200m'!G18)</f>
        <v/>
      </c>
      <c r="F19" s="33" t="str">
        <f>IF('200m'!H18="","",'200m'!H18)</f>
        <v/>
      </c>
      <c r="G19" s="33" t="str">
        <f>IF('200m'!I18="","",'200m'!I18)</f>
        <v/>
      </c>
      <c r="H19" s="33" t="str">
        <f>IF('200m'!J18="","",'200m'!J18)</f>
        <v/>
      </c>
      <c r="I19" s="34" t="str">
        <f>IF('200m'!K18="","",'200m'!K18)</f>
        <v/>
      </c>
    </row>
    <row r="20" spans="1:9" ht="16" x14ac:dyDescent="0.2">
      <c r="A20" s="44" t="str">
        <f t="shared" si="0"/>
        <v/>
      </c>
      <c r="B20" s="20" t="str">
        <f>IF('200m'!D19=0,"",'200m'!D19)</f>
        <v/>
      </c>
      <c r="C20" s="33" t="str">
        <f>IF('200m'!E19="","",'200m'!E19)</f>
        <v/>
      </c>
      <c r="D20" s="33" t="str">
        <f>IF('200m'!F19="","",'200m'!F19)</f>
        <v/>
      </c>
      <c r="E20" s="33" t="str">
        <f>IF('200m'!G19="","",'200m'!G19)</f>
        <v/>
      </c>
      <c r="F20" s="33" t="str">
        <f>IF('200m'!H19="","",'200m'!H19)</f>
        <v/>
      </c>
      <c r="G20" s="33" t="str">
        <f>IF('200m'!I19="","",'200m'!I19)</f>
        <v/>
      </c>
      <c r="H20" s="33" t="str">
        <f>IF('200m'!J19="","",'200m'!J19)</f>
        <v/>
      </c>
      <c r="I20" s="34" t="str">
        <f>IF('200m'!K19="","",'200m'!K19)</f>
        <v/>
      </c>
    </row>
    <row r="21" spans="1:9" ht="16" x14ac:dyDescent="0.2">
      <c r="A21" s="44" t="str">
        <f t="shared" si="0"/>
        <v/>
      </c>
      <c r="B21" s="20" t="str">
        <f>IF('200m'!D20=0,"",'200m'!D20)</f>
        <v/>
      </c>
      <c r="C21" s="33" t="str">
        <f>IF('200m'!E20="","",'200m'!E20)</f>
        <v/>
      </c>
      <c r="D21" s="33" t="str">
        <f>IF('200m'!F20="","",'200m'!F20)</f>
        <v/>
      </c>
      <c r="E21" s="33" t="str">
        <f>IF('200m'!G20="","",'200m'!G20)</f>
        <v/>
      </c>
      <c r="F21" s="33" t="str">
        <f>IF('200m'!H20="","",'200m'!H20)</f>
        <v/>
      </c>
      <c r="G21" s="33" t="str">
        <f>IF('200m'!I20="","",'200m'!I20)</f>
        <v/>
      </c>
      <c r="H21" s="33" t="str">
        <f>IF('200m'!J20="","",'200m'!J20)</f>
        <v/>
      </c>
      <c r="I21" s="34" t="str">
        <f>IF('200m'!K20="","",'200m'!K20)</f>
        <v/>
      </c>
    </row>
    <row r="22" spans="1:9" ht="16" x14ac:dyDescent="0.2">
      <c r="A22" s="44" t="str">
        <f t="shared" si="0"/>
        <v/>
      </c>
      <c r="B22" s="20" t="str">
        <f>IF('200m'!D21=0,"",'200m'!D21)</f>
        <v/>
      </c>
      <c r="C22" s="33" t="str">
        <f>IF('200m'!E21="","",'200m'!E21)</f>
        <v/>
      </c>
      <c r="D22" s="33" t="str">
        <f>IF('200m'!F21="","",'200m'!F21)</f>
        <v/>
      </c>
      <c r="E22" s="33" t="str">
        <f>IF('200m'!G21="","",'200m'!G21)</f>
        <v/>
      </c>
      <c r="F22" s="33" t="str">
        <f>IF('200m'!H21="","",'200m'!H21)</f>
        <v/>
      </c>
      <c r="G22" s="33" t="str">
        <f>IF('200m'!I21="","",'200m'!I21)</f>
        <v/>
      </c>
      <c r="H22" s="33" t="str">
        <f>IF('200m'!J21="","",'200m'!J21)</f>
        <v/>
      </c>
      <c r="I22" s="34" t="str">
        <f>IF('200m'!K21="","",'200m'!K21)</f>
        <v/>
      </c>
    </row>
  </sheetData>
  <sheetProtection algorithmName="SHA-512" hashValue="bdo1Q14CkhZuFTm8uxiIUT4raqGtYO2+Pp3unvfab6wUUA4Z8mjuVZcdy9izR7zcABcqPU+iQ85/6CClLdBcyQ==" saltValue="W+Gz3hsbx/7ufZTweUS8A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Keppendur</vt:lpstr>
      <vt:lpstr>Riðlar og borð</vt:lpstr>
      <vt:lpstr>100m</vt:lpstr>
      <vt:lpstr>200m</vt:lpstr>
      <vt:lpstr>Úrslit 100m</vt:lpstr>
      <vt:lpstr>Úrslit 200m</vt:lpstr>
      <vt:lpstr>reikna 100m</vt:lpstr>
      <vt:lpstr>Reikn saman</vt:lpstr>
      <vt:lpstr>reikna 200m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Arnþór Haukur Birgisson</dc:creator>
  <cp:lastModifiedBy>Gudmundur Kr Gislason</cp:lastModifiedBy>
  <dcterms:created xsi:type="dcterms:W3CDTF">2024-06-16T14:23:12Z</dcterms:created>
  <dcterms:modified xsi:type="dcterms:W3CDTF">2026-06-27T11:04:00Z</dcterms:modified>
</cp:coreProperties>
</file>